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07" i="1"/>
  <c r="D207"/>
  <c r="F207" s="1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E180"/>
  <c r="F180" s="1"/>
  <c r="D180"/>
  <c r="F179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E138"/>
  <c r="D138"/>
  <c r="F138" s="1"/>
  <c r="F137"/>
  <c r="E136"/>
  <c r="D136"/>
  <c r="F136" s="1"/>
  <c r="F135"/>
  <c r="F134"/>
  <c r="F133"/>
  <c r="E132"/>
  <c r="D132"/>
  <c r="F132" s="1"/>
  <c r="F131"/>
  <c r="E130"/>
  <c r="D130"/>
  <c r="F130" s="1"/>
  <c r="F129"/>
  <c r="F128"/>
  <c r="E127"/>
  <c r="D127"/>
  <c r="F126"/>
  <c r="E125"/>
  <c r="F125" s="1"/>
  <c r="D125"/>
  <c r="F124"/>
  <c r="E123"/>
  <c r="D123"/>
  <c r="F122"/>
  <c r="E121"/>
  <c r="F121" s="1"/>
  <c r="D121"/>
  <c r="F120"/>
  <c r="F119"/>
  <c r="F118"/>
  <c r="F117"/>
  <c r="F116"/>
  <c r="F115"/>
  <c r="F113"/>
  <c r="F112"/>
  <c r="F111"/>
  <c r="F110"/>
  <c r="F109"/>
  <c r="F108"/>
  <c r="F107"/>
  <c r="F106"/>
  <c r="F105"/>
  <c r="F104"/>
  <c r="F103"/>
  <c r="F102"/>
  <c r="F101"/>
  <c r="F100"/>
  <c r="F98"/>
  <c r="F97"/>
  <c r="F96"/>
  <c r="F95"/>
  <c r="F94"/>
  <c r="F93"/>
  <c r="F92"/>
  <c r="F91"/>
  <c r="F90"/>
  <c r="F89"/>
  <c r="F87"/>
  <c r="F86"/>
  <c r="F85"/>
  <c r="F84"/>
  <c r="F83"/>
  <c r="F82"/>
  <c r="F81"/>
  <c r="F80"/>
  <c r="F79"/>
  <c r="F78"/>
  <c r="F77"/>
  <c r="E76"/>
  <c r="F76" s="1"/>
  <c r="D76"/>
  <c r="F75"/>
  <c r="F74"/>
  <c r="F73"/>
  <c r="F72"/>
  <c r="F71"/>
  <c r="F70"/>
  <c r="F69"/>
  <c r="E69"/>
  <c r="F68"/>
  <c r="F67"/>
  <c r="E66"/>
  <c r="F66" s="1"/>
  <c r="F65"/>
  <c r="F64"/>
  <c r="F63"/>
  <c r="F62"/>
  <c r="E61"/>
  <c r="F61" s="1"/>
  <c r="F60"/>
  <c r="F59"/>
  <c r="F58"/>
  <c r="F57"/>
  <c r="E56"/>
  <c r="F56" s="1"/>
  <c r="F55"/>
  <c r="F54"/>
  <c r="F53"/>
  <c r="F52"/>
  <c r="E51"/>
  <c r="F51" s="1"/>
  <c r="F50"/>
  <c r="F49"/>
  <c r="F48"/>
  <c r="E47"/>
  <c r="F47" s="1"/>
  <c r="F46"/>
  <c r="F45"/>
  <c r="F44"/>
  <c r="E43"/>
  <c r="F43" s="1"/>
  <c r="F42"/>
  <c r="F41"/>
  <c r="F40"/>
  <c r="F39"/>
  <c r="F38"/>
  <c r="F37"/>
  <c r="F36"/>
  <c r="F35"/>
  <c r="E34"/>
  <c r="F34" s="1"/>
  <c r="F33"/>
  <c r="F32"/>
  <c r="F31"/>
  <c r="E30"/>
  <c r="F30" s="1"/>
  <c r="F29"/>
  <c r="F28"/>
  <c r="F27"/>
  <c r="E26"/>
  <c r="F26" s="1"/>
  <c r="F25"/>
  <c r="F24"/>
  <c r="F23"/>
  <c r="F22"/>
  <c r="F21"/>
  <c r="F20"/>
  <c r="F19"/>
  <c r="E18"/>
  <c r="F18" s="1"/>
  <c r="D18"/>
  <c r="F17"/>
  <c r="F16"/>
  <c r="F15"/>
  <c r="F14"/>
  <c r="E13"/>
  <c r="F13" s="1"/>
  <c r="F12"/>
  <c r="F11"/>
  <c r="E10"/>
  <c r="D10"/>
  <c r="F10" s="1"/>
  <c r="F9"/>
  <c r="F127" l="1"/>
  <c r="F123"/>
</calcChain>
</file>

<file path=xl/sharedStrings.xml><?xml version="1.0" encoding="utf-8"?>
<sst xmlns="http://schemas.openxmlformats.org/spreadsheetml/2006/main" count="409" uniqueCount="350">
  <si>
    <t>Приложение № 2</t>
  </si>
  <si>
    <t>к решению Совета депутатов</t>
  </si>
  <si>
    <t>ЗАТО г. Железногорск</t>
  </si>
  <si>
    <t>рублей</t>
  </si>
  <si>
    <t>№ п/п</t>
  </si>
  <si>
    <t>Наименование КБК</t>
  </si>
  <si>
    <t>КБК</t>
  </si>
  <si>
    <t>Исполнение за 2020 год</t>
  </si>
  <si>
    <t>Процент исполнения</t>
  </si>
  <si>
    <t>НАЛОГОВЫЕ И НЕНАЛОГОВЫЕ ДОХОДЫ</t>
  </si>
  <si>
    <t>10000000000000000</t>
  </si>
  <si>
    <t>НАЛОГОВЫЕ ДОХОДЫ</t>
  </si>
  <si>
    <t>НАЛОГИ НА ПРИБЫЛЬ, ДОХОДЫ</t>
  </si>
  <si>
    <t>10100000000000000</t>
  </si>
  <si>
    <t>Налог на прибыль организаций</t>
  </si>
  <si>
    <t>10101000000000110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</si>
  <si>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</si>
  <si>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</si>
  <si>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</si>
  <si>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</si>
  <si>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</si>
  <si>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</si>
  <si>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</si>
  <si>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10101012023000110</t>
  </si>
  <si>
    <t>Налог на доходы физических лиц</t>
  </si>
  <si>
    <t>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</si>
  <si>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</si>
  <si>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</si>
  <si>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</si>
  <si>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</si>
  <si>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</si>
  <si>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</si>
  <si>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</si>
  <si>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</si>
  <si>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</si>
  <si>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</si>
  <si>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</si>
  <si>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</si>
  <si>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</si>
  <si>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</si>
  <si>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</si>
  <si>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</si>
  <si>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</si>
  <si>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</si>
  <si>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</si>
  <si>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</si>
  <si>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</si>
  <si>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</si>
  <si>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</si>
  <si>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</si>
  <si>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</si>
  <si>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</si>
  <si>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</si>
  <si>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</si>
  <si>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</si>
  <si>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</si>
  <si>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НАЛОГИ НА ТОВАРЫ (РАБОТЫ, УСЛУГИ), РЕАЛИЗУЕМЫЕ НА ТЕРРИТОРИИ РОССИЙСКОЙ ФЕДЕРАЦИИ</t>
  </si>
  <si>
    <t>10300000000000000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</si>
  <si>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</si>
  <si>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</si>
  <si>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</si>
  <si>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</si>
  <si>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</si>
  <si>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</si>
  <si>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</si>
  <si>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</si>
  <si>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</si>
  <si>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</si>
  <si>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Единый налог на вмененный доход для отдельных видов деятельности</t>
  </si>
  <si>
    <t>10502000020000110</t>
  </si>
  <si>
    <t>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</si>
  <si>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</si>
  <si>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10502010021000110</t>
  </si>
  <si>
    <t>Единый налог на вмененный доход для отдельных видов деятельности (пени по соответствующему платежу)</t>
  </si>
  <si>
    <t>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</si>
  <si>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</si>
  <si>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</si>
  <si>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</si>
  <si>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</si>
  <si>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</si>
  <si>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10502020021000110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</si>
  <si>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</si>
  <si>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10502020022100110</t>
  </si>
  <si>
    <t>Единый сельскохозяйственный налог</t>
  </si>
  <si>
    <t>10503000010000110</t>
  </si>
  <si>
    <t>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</si>
  <si>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</si>
  <si>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10503010011000110</t>
  </si>
  <si>
    <t>Единый сельскохозяйственный налог (пени по соответствующему платежу)</t>
  </si>
  <si>
    <t>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</si>
  <si>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</si>
  <si>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10503010013000110</t>
  </si>
  <si>
    <t>Налог, взимаемый в связи с применением патентной системы налогообложения</t>
  </si>
  <si>
    <t>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</si>
  <si>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</si>
  <si>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</si>
  <si>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</si>
  <si>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</si>
  <si>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</si>
  <si>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10504010022100110</t>
  </si>
  <si>
    <t>Налог, взимаемый в связи с применением патентной системы налогообложения, зачисляемый в бюджеты городских округов (прочие поступления)</t>
  </si>
  <si>
    <t>10504010024000110</t>
  </si>
  <si>
    <t>НАЛОГИ НА ИМУЩЕСТВО</t>
  </si>
  <si>
    <t>10600000000000000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</si>
  <si>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</si>
  <si>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</si>
  <si>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</si>
  <si>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</si>
  <si>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</si>
  <si>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10601020042100110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</si>
  <si>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(уплата процентов, начисленных на суммы излишне взысканных (уплаченных) платежей, а также при нарушении сроков их возврата)</t>
  </si>
  <si>
    <t>10601020045000110</t>
  </si>
  <si>
    <t>Земельный налог</t>
  </si>
  <si>
    <t>10606000000000110</t>
  </si>
  <si>
    <t>Земельный налог с организаций, обладающих земельным участком, расположенным в границах городских округов</t>
  </si>
  <si>
    <t>10606032040000110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</si>
  <si>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</si>
  <si>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10606032041000110</t>
  </si>
  <si>
    <t>Земельный налог с организаций, обладающих земельным участком, расположенным в границах городских округов (проценты по соответствующему платежу)</t>
  </si>
  <si>
    <t>10606032042100110</t>
  </si>
  <si>
    <t>Земельный налог с физических лиц, обладающих земельным участком, расположенным в границах городских округов</t>
  </si>
  <si>
    <t>10606042040000110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</si>
  <si>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</si>
  <si>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10606042041000110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</si>
  <si>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</si>
  <si>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10606042042100110</t>
  </si>
  <si>
    <t>ГОСУДАРСТВЕННАЯ ПОШЛИНА</t>
  </si>
  <si>
    <t>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</si>
  <si>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</si>
  <si>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</si>
  <si>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Государственная пошлина за выдачу разрешения на установку рекламной конструкции</t>
  </si>
  <si>
    <t>10807150011000110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</si>
  <si>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</si>
  <si>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10807173011000110</t>
  </si>
  <si>
    <t>НЕНАЛОГОВЫЕ ДОХОДЫ</t>
  </si>
  <si>
    <t>11000000000000000</t>
  </si>
  <si>
    <t>ДОХОДЫ ОТ ИСПОЛЬЗОВАНИЯ ИМУЩЕСТВА, НАХОДЯЩЕГОСЯ В ГОСУДАРСТВЕННОЙ И МУНИЦИПАЛЬНОЙ СОБСТВЕННОСТИ</t>
  </si>
  <si>
    <t>11100000000000000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</si>
  <si>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</si>
  <si>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</si>
  <si>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</si>
  <si>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11105024040000120</t>
  </si>
  <si>
    <t>Доходы от сдачи в аренду имущества, составляющего казну городских округов (за исключением земельных участков)</t>
  </si>
  <si>
    <t>11105074040000120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</si>
  <si>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</si>
  <si>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11107014040000120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</si>
  <si>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</si>
  <si>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11109044040000120</t>
  </si>
  <si>
    <t>ПЛАТЕЖИ ПРИ ПОЛЬЗОВАНИИ ПРИРОДНЫМИ РЕСУРСАМИ</t>
  </si>
  <si>
    <t>11200000000000000</t>
  </si>
  <si>
    <t>Плата за негативное воздействие на окружающую среду</t>
  </si>
  <si>
    <t>11201000010000120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</si>
  <si>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</si>
  <si>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11201010016000120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</si>
  <si>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</si>
  <si>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11201030016000120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</si>
  <si>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</si>
  <si>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11201041016000120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</si>
  <si>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</si>
  <si>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11201042016000120</t>
  </si>
  <si>
    <t>Плата за использование лесов</t>
  </si>
  <si>
    <t>11204000000000120</t>
  </si>
  <si>
    <t>Плата за использование лесов, расположенных на землях иных категорий, находящихся в собственности городских округов, в части платы по договору купли-продажи лесных насаждений</t>
  </si>
  <si>
    <t>11204041040000120</t>
  </si>
  <si>
    <t>ДОХОДЫ ОТ ОКАЗАНИЯ ПЛАТНЫХ УСЛУГ И КОМПЕНСАЦИИ ЗАТРАТ ГОСУДАРСТВА</t>
  </si>
  <si>
    <t>11300000000000000</t>
  </si>
  <si>
    <t>Доходы от оказания платных услуг (работ)</t>
  </si>
  <si>
    <t>11301000000000130</t>
  </si>
  <si>
    <t>Прочие доходы от оказания платных услуг (работ) получателями средств бюджетов городских округов (доходы от продажи услуг)</t>
  </si>
  <si>
    <t>11301994040300130</t>
  </si>
  <si>
    <t>Доходы от компенсации затрат государства</t>
  </si>
  <si>
    <t>11302000000000130</t>
  </si>
  <si>
    <t>Доходы, поступающие в порядке возмещения расходов, понесенных в связи с эксплуатацией имущества городских округов</t>
  </si>
  <si>
    <t>11302064040000130</t>
  </si>
  <si>
    <t>Прочие доходы от компенсации затрат бюджетов городских округов (возврат дебиторской задолженности прошлых лет по местным средствам)</t>
  </si>
  <si>
    <t>11302994040100130</t>
  </si>
  <si>
    <t>Прочие доходы от компенсации затрат бюджетов городских округов (возмещение расходов)</t>
  </si>
  <si>
    <t>11302994040200130</t>
  </si>
  <si>
    <t>Прочие доходы от компенсации затрат бюджетов городских округов (оплата восстановительной стоимости зеленых насаждений при вынужденном сносе и ущерба при незаконных рубках, повреждений, уничтожений зеленых насаждений на территории ЗАТО Железногорск)</t>
  </si>
  <si>
    <t>11302994040400130</t>
  </si>
  <si>
    <t>Прочие доходы от компенсации затрат бюджетов городских округов (плата за эвакуацию траспортных средств, имеющих признаки бесхозяйных и брошенных)</t>
  </si>
  <si>
    <t>11302994040500130</t>
  </si>
  <si>
    <t>Прочие доходы от компенсации затрат бюджетов городских округов (оплата за возмещение расходов, понесенных в связи с демонтажем, хранением или в необходимых случаях уничтожением рекламной конструкции)</t>
  </si>
  <si>
    <t>11302994040800130</t>
  </si>
  <si>
    <t>Прочие доходы от компенсации затрат бюджетов городских округов (возврат дебиторской задолженности прошлых лет по краевым целевым средствам)</t>
  </si>
  <si>
    <t>11302994040900130</t>
  </si>
  <si>
    <t>ДОХОДЫ ОТ ПРОДАЖИ МАТЕРИАЛЬНЫХ И НЕМАТЕРИАЛЬНЫХ АКТИВОВ</t>
  </si>
  <si>
    <t>11400000000000000</t>
  </si>
  <si>
    <t>Доходы от продажи квартир, находящихся в собственности городских округов</t>
  </si>
  <si>
    <t>11401040040000410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</si>
  <si>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</si>
  <si>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11413040040000410</t>
  </si>
  <si>
    <t>АДМИНИСТРАТИВНЫЕ ПЛАТЕЖИ И СБОРЫ</t>
  </si>
  <si>
    <t>11500000000000000</t>
  </si>
  <si>
    <t>Платежи, взимамые органами местного самоуправления (организациями) городских округов за выполнение определенных функций (создание семейного захоронения на муниципальных кладбищах ЗАТО Железногорск)</t>
  </si>
  <si>
    <t>11502040040600140</t>
  </si>
  <si>
    <t>ШТРАФЫ, САНКЦИИ, ВОЗМЕЩЕНИЕ УЩЕРБА</t>
  </si>
  <si>
    <t>11600000000000000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</si>
  <si>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</si>
  <si>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</si>
  <si>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</si>
  <si>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11602000020000140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</si>
  <si>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</si>
  <si>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11607000010000140</t>
  </si>
  <si>
    <t>Платежи в целях возмещения причиненного ущерба (убытков)</t>
  </si>
  <si>
    <t>11610000000000140</t>
  </si>
  <si>
    <t>Платежи, уплачиваемые в целях возмещения вреда</t>
  </si>
  <si>
    <t>11611000010000140</t>
  </si>
  <si>
    <t>ПРОЧИЕ НЕНАЛОГОВЫЕ ДОХОДЫ</t>
  </si>
  <si>
    <t>11700000000000000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</si>
  <si>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</si>
  <si>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</si>
  <si>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</si>
  <si>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</si>
  <si>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Дотации бюджетам бюджетной системы Российской Федерации</t>
  </si>
  <si>
    <t>20210000000000150</t>
  </si>
  <si>
    <t>Дотации бюджетам городских округов на поддержку мер по обеспечению сбалансированности бюджетов</t>
  </si>
  <si>
    <t>20215002040000150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</si>
  <si>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</si>
  <si>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20215010040000150</t>
  </si>
  <si>
    <t>Субсидии бюджетам бюджетной системы Российской Федерации (межбюджетные субсидии)</t>
  </si>
  <si>
    <t>20220000000000150</t>
  </si>
  <si>
    <t>Субсидии бюджетам городских округов на реализацию мероприятий государственной программы Российской Федерации "Доступная среда" (реализация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населения)</t>
  </si>
  <si>
    <t>20225027040000150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</si>
  <si>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</si>
  <si>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20225210040000150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</si>
  <si>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</si>
  <si>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20225304040000150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</si>
  <si>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</si>
  <si>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20225466040000150</t>
  </si>
  <si>
    <t>Субсидии бюджетам городских округов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</si>
  <si>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</si>
  <si>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программ формирования современной городской среды</t>
  </si>
  <si>
    <t>20225555040000150</t>
  </si>
  <si>
    <t>Прочие субсидии бюджетам городских округов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</t>
  </si>
  <si>
    <t>20229999041035150</t>
  </si>
  <si>
    <t>Прочие субсидии бюджетам городских округов (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края)</t>
  </si>
  <si>
    <t>20229999041036150</t>
  </si>
  <si>
    <t>Прочие субсидии бюджетам городских округов (на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края)</t>
  </si>
  <si>
    <t>20229999041048150</t>
  </si>
  <si>
    <t>Прочие субсидии бюджетам городских округов (на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</si>
  <si>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20229999041049150</t>
  </si>
  <si>
    <t>Прочие субсидии бюджетам городских округов (на реализацию мероприятий, направленных на повышение безопасности дорожного движения)</t>
  </si>
  <si>
    <t>20229999041060150</t>
  </si>
  <si>
    <t>Прочие субсидии бюджетам городских округов (на развитие детско-юношеского спорта)</t>
  </si>
  <si>
    <t>20229999042654150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</si>
  <si>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</si>
  <si>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20229999047398150</t>
  </si>
  <si>
    <t>Прочие субсидии бюджетам городских округов (на обеспечение первичных мер пожарной безопасности)</t>
  </si>
  <si>
    <t>20229999047412150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</si>
  <si>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</si>
  <si>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20229999047413150</t>
  </si>
  <si>
    <t>Прочие субсидии бюджетам городских округов (на обустройство участков улично-дорожной сети вблизи образовательных организаций для обеспечения безопасности дорожного движения)</t>
  </si>
  <si>
    <t>20229999047427150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</si>
  <si>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</si>
  <si>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20229999047436150</t>
  </si>
  <si>
    <t>Прочие субсидии бюджетам городских округов (на поддержку деятельности муниципальных молодежных центров)</t>
  </si>
  <si>
    <t>20229999047456150</t>
  </si>
  <si>
    <t>Прочие субсидии бюджетам городских округов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</si>
  <si>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20229999047466150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</si>
  <si>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</si>
  <si>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20229999047488150</t>
  </si>
  <si>
    <t>Прочие субсидии бюджетам городских округов (на содержание автомобильных дорог общего пользования местного значения)</t>
  </si>
  <si>
    <t>20229999047508150</t>
  </si>
  <si>
    <t>Прочие субсидии бюджетам городских округов (на капитальный ремонт и ремонт автомобильных дорог общего пользования местного значения)</t>
  </si>
  <si>
    <t>20229999047509150</t>
  </si>
  <si>
    <t>Прочие субсидии бюджетам городских округов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</si>
  <si>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20229999047553150</t>
  </si>
  <si>
    <t>Прочие субсидии бюджетам городских округов (на организацию и проведение акарицидных обработок мест массового отдыха населения. Развитие первичной медико-санитарной помощи, паллиативной помощи и совершенствование системы лекарственного обеспечения".)</t>
  </si>
  <si>
    <t>20229999047555150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</si>
  <si>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</si>
  <si>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20229999047563150</t>
  </si>
  <si>
    <t>Прочие субсидии бюджетам городских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</si>
  <si>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20229999047571150</t>
  </si>
  <si>
    <t>Прочие субсидии бюджетам городских округов (на реализацию муниципальных программ (подпрограмм) поддержки социально-ориентированных некоммерческих организаций</t>
  </si>
  <si>
    <t>20229999047579150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</si>
  <si>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</si>
  <si>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20229999047607150</t>
  </si>
  <si>
    <t>Субсидии на финансирование создания и обеспечение деятельности муниципальных ресурсных центров поддержки общественных инициатив</t>
  </si>
  <si>
    <t>20229999047640150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</si>
  <si>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</si>
  <si>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20229999047840150</t>
  </si>
  <si>
    <t>Субвенции бюджетам бюджетной системы Российской Федерации</t>
  </si>
  <si>
    <t>20230000000000150</t>
  </si>
  <si>
    <t>Субвенции бюджетам городских округов на выполнение передаваемых полномочий субъектов Российской Федерации(на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</si>
  <si>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</si>
  <si>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</si>
  <si>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</si>
  <si>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</si>
  <si>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</si>
  <si>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</si>
  <si>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>20230024047429150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</si>
  <si>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8-3170))</t>
  </si>
  <si>
    <t>20230024047514150</t>
  </si>
  <si>
    <t>Субвенции бюджетам городских округов на выполнение передаваемых полномочий субъектов Российской Федерации (по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4-1402))</t>
  </si>
  <si>
    <t>20230024047518150</t>
  </si>
  <si>
    <t>Субвенции бюджетам городских округов на выполнение передаваемых полномочий субъектов Российской Федерации(на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</si>
  <si>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</si>
  <si>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</si>
  <si>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</si>
  <si>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</si>
  <si>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</si>
  <si>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</si>
  <si>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</si>
  <si>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</si>
  <si>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20230024047566150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</si>
  <si>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7-2839))</t>
  </si>
  <si>
    <t>20230024047570150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</si>
  <si>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</si>
  <si>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</si>
  <si>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</si>
  <si>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20230024047588150</t>
  </si>
  <si>
    <t>Субвенции бюджетам городских округов на выполнение передаваемых полномочий субъектов Российской Федерации (создание и обеспечение деятельности комиссий по делам несовершеннолетних и защите их прав в соответствии с Законом края от 26 декабря 2006 года №21-5589)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</si>
  <si>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</si>
  <si>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детей)</t>
  </si>
  <si>
    <t>20230024047649150</t>
  </si>
  <si>
    <t>Субвенции бюджетам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</si>
  <si>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20230029040000150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</si>
  <si>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</si>
  <si>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20235082040000150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</si>
  <si>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</si>
  <si>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</si>
  <si>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Иные межбюджетные трансферты</t>
  </si>
  <si>
    <t>20240000000000150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</si>
  <si>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</si>
  <si>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20245303040000150</t>
  </si>
  <si>
    <t>Прочие межбюджетные трансферты, передаваемые бюджетам городских округов (реализация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Федерации)</t>
  </si>
  <si>
    <t>20249999045853150</t>
  </si>
  <si>
    <t>Прочие межбюджетные трансферты, передаваемые бюджетам городских округов (за содействие развитию налогового потенциала)</t>
  </si>
  <si>
    <t>20249999047745150</t>
  </si>
  <si>
    <t>БЕЗВОЗМЕЗДНЫЕ ПОСТУПЛЕНИЯ ОТ ГОСУДАРСТВЕННЫХ (МУНИЦИПАЛЬНЫХ) ОРГАНИЗАЦИЙ</t>
  </si>
  <si>
    <t>20300000000000000</t>
  </si>
  <si>
    <t>Прочие безвозмездные поступления от государственных (муниципальных) организаций в бюджеты городских округов</t>
  </si>
  <si>
    <t>20304099040000150</t>
  </si>
  <si>
    <t>ПРОЧИЕ БЕЗВОЗМЕЗДНЫЕ ПОСТУПЛЕНИЯ</t>
  </si>
  <si>
    <t>20700000000000000</t>
  </si>
  <si>
    <t>Прочие безвозмездные поступления в бюджеты городских округов</t>
  </si>
  <si>
    <t>20704000040000150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</si>
  <si>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</si>
  <si>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21800000000000000</t>
  </si>
  <si>
    <t>Доходы бюджетов городских округов от возврата бюджетными учреждениями остатков субсидий прошлых лет</t>
  </si>
  <si>
    <t>21804010040000150</t>
  </si>
  <si>
    <t>Доходы бюджетов городских округов от возврата иными организациями остатков субсидий прошлых лет</t>
  </si>
  <si>
    <t>21804030040000150</t>
  </si>
  <si>
    <t>ВОЗВРАТ ОСТАТКОВ СУБСИДИЙ, СУБВЕНЦИЙ И ИНЫХ МЕЖБЮДЖЕТНЫХ ТРАНСФЕРТОВ, ИМЕЮЩИХ ЦЕЛЕВОЕ НАЗНАЧЕНИЕ, ПРОШЛЫХ ЛЕТ</t>
  </si>
  <si>
    <t>21900000000000000</t>
  </si>
  <si>
    <t>ИТОГО:</t>
  </si>
  <si>
    <t>ДОХОДЫ БЮДЖЕТА ЗАТО ЖЕЛЕЗНОГОРСК ПО КОДАМ КЛАССИФИКАЦИИ ДОХОДОВ БЮДЖЕТОВ ЗА 2020 ГОД</t>
  </si>
  <si>
    <t>Утвержденные бюджетные назначения</t>
  </si>
  <si>
    <t>от 27.05.2021   № 8-83Р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</si>
</sst>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/>
    <xf numFmtId="164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2" fillId="0" borderId="0" xfId="0" applyFont="1"/>
    <xf numFmtId="0" fontId="2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/>
    <xf numFmtId="0" fontId="3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4" xfId="0" applyNumberFormat="1" applyFont="1" applyBorder="1" applyAlignment="1" applyProtection="1">
      <alignment horizontal="justify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9" fontId="2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 applyProtection="1">
      <alignment horizontal="justify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1" fillId="0" borderId="9" xfId="0" applyNumberFormat="1" applyFont="1" applyBorder="1" applyAlignment="1" applyProtection="1">
      <alignment horizontal="right" vertical="center" wrapText="1"/>
    </xf>
    <xf numFmtId="9" fontId="1" fillId="0" borderId="1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 applyProtection="1">
      <alignment horizontal="justify" vertical="center" wrapText="1"/>
    </xf>
    <xf numFmtId="49" fontId="4" fillId="0" borderId="4" xfId="0" applyNumberFormat="1" applyFont="1" applyBorder="1" applyAlignment="1" applyProtection="1">
      <alignment horizontal="justify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right" vertical="center" wrapText="1"/>
    </xf>
    <xf numFmtId="4" fontId="4" fillId="0" borderId="6" xfId="0" applyNumberFormat="1" applyFont="1" applyBorder="1" applyAlignment="1" applyProtection="1">
      <alignment horizontal="right" vertical="center" wrapText="1"/>
    </xf>
    <xf numFmtId="9" fontId="4" fillId="0" borderId="1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 applyProtection="1">
      <alignment horizontal="justify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165" fontId="2" fillId="0" borderId="10" xfId="0" applyNumberFormat="1" applyFont="1" applyBorder="1" applyAlignment="1" applyProtection="1">
      <alignment horizontal="justify" vertical="center" wrapText="1"/>
    </xf>
    <xf numFmtId="4" fontId="2" fillId="0" borderId="10" xfId="0" applyNumberFormat="1" applyFont="1" applyBorder="1" applyAlignment="1" applyProtection="1">
      <alignment horizontal="right" vertical="center" wrapText="1"/>
    </xf>
    <xf numFmtId="4" fontId="2" fillId="0" borderId="11" xfId="0" applyNumberFormat="1" applyFont="1" applyBorder="1" applyAlignment="1" applyProtection="1">
      <alignment horizontal="right" vertical="center" wrapText="1"/>
    </xf>
    <xf numFmtId="165" fontId="1" fillId="0" borderId="4" xfId="0" applyNumberFormat="1" applyFont="1" applyBorder="1" applyAlignment="1" applyProtection="1">
      <alignment horizontal="justify" vertical="center" wrapText="1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7"/>
  <sheetViews>
    <sheetView tabSelected="1" view="pageBreakPreview" zoomScale="60" zoomScaleNormal="100" workbookViewId="0">
      <selection activeCell="E4" sqref="E4:F4"/>
    </sheetView>
  </sheetViews>
  <sheetFormatPr defaultRowHeight="14.4"/>
  <cols>
    <col min="2" max="2" width="56.33203125" customWidth="1"/>
    <col min="3" max="3" width="30.33203125" customWidth="1"/>
    <col min="4" max="4" width="24.109375" customWidth="1"/>
    <col min="5" max="5" width="21.88671875" customWidth="1"/>
    <col min="6" max="6" width="18" customWidth="1"/>
  </cols>
  <sheetData>
    <row r="1" spans="1:6" ht="18">
      <c r="A1" s="1"/>
      <c r="B1" s="2"/>
      <c r="C1" s="2"/>
      <c r="D1" s="2"/>
      <c r="E1" s="42" t="s">
        <v>0</v>
      </c>
      <c r="F1" s="42"/>
    </row>
    <row r="2" spans="1:6" ht="18">
      <c r="A2" s="1"/>
      <c r="B2" s="3"/>
      <c r="C2" s="3"/>
      <c r="D2" s="4"/>
      <c r="E2" s="42" t="s">
        <v>1</v>
      </c>
      <c r="F2" s="42"/>
    </row>
    <row r="3" spans="1:6" ht="18">
      <c r="A3" s="1"/>
      <c r="B3" s="5"/>
      <c r="C3" s="5"/>
      <c r="D3" s="5"/>
      <c r="E3" s="42" t="s">
        <v>2</v>
      </c>
      <c r="F3" s="42"/>
    </row>
    <row r="4" spans="1:6" ht="18">
      <c r="A4" s="1"/>
      <c r="B4" s="5"/>
      <c r="C4" s="5"/>
      <c r="D4" s="5"/>
      <c r="E4" s="42" t="s">
        <v>349</v>
      </c>
      <c r="F4" s="42"/>
    </row>
    <row r="5" spans="1:6" ht="18">
      <c r="A5" s="1"/>
      <c r="B5" s="43"/>
      <c r="C5" s="43"/>
      <c r="D5" s="43"/>
      <c r="E5" s="43"/>
      <c r="F5" s="1"/>
    </row>
    <row r="6" spans="1:6" ht="17.399999999999999">
      <c r="A6" s="6" t="s">
        <v>347</v>
      </c>
      <c r="B6" s="7"/>
      <c r="C6" s="7"/>
      <c r="D6" s="7"/>
      <c r="E6" s="7"/>
      <c r="F6" s="6"/>
    </row>
    <row r="7" spans="1:6" ht="18">
      <c r="A7" s="1"/>
      <c r="B7" s="8"/>
      <c r="C7" s="8"/>
      <c r="D7" s="8"/>
      <c r="E7" s="8"/>
      <c r="F7" s="9" t="s">
        <v>3</v>
      </c>
    </row>
    <row r="8" spans="1:6" ht="52.2">
      <c r="A8" s="38" t="s">
        <v>4</v>
      </c>
      <c r="B8" s="10" t="s">
        <v>5</v>
      </c>
      <c r="C8" s="11" t="s">
        <v>6</v>
      </c>
      <c r="D8" s="10" t="s">
        <v>348</v>
      </c>
      <c r="E8" s="12" t="s">
        <v>7</v>
      </c>
      <c r="F8" s="41" t="s">
        <v>8</v>
      </c>
    </row>
    <row r="9" spans="1:6" ht="18">
      <c r="A9" s="13">
        <v>1</v>
      </c>
      <c r="B9" s="14" t="s">
        <v>9</v>
      </c>
      <c r="C9" s="15" t="s">
        <v>10</v>
      </c>
      <c r="D9" s="16">
        <v>1106419080.72</v>
      </c>
      <c r="E9" s="17">
        <v>1104846875.8900001</v>
      </c>
      <c r="F9" s="18">
        <f>E9/D9</f>
        <v>0.99857901507900892</v>
      </c>
    </row>
    <row r="10" spans="1:6" ht="18">
      <c r="A10" s="13">
        <v>2</v>
      </c>
      <c r="B10" s="14" t="s">
        <v>11</v>
      </c>
      <c r="C10" s="15" t="s">
        <v>10</v>
      </c>
      <c r="D10" s="16">
        <f>D11+D36+D41+D60+D72</f>
        <v>964177848</v>
      </c>
      <c r="E10" s="17">
        <f>E11+E36+E41+E60+E72</f>
        <v>958539252.06000006</v>
      </c>
      <c r="F10" s="18">
        <f t="shared" ref="F10:F73" si="0">E10/D10</f>
        <v>0.99415191299852401</v>
      </c>
    </row>
    <row r="11" spans="1:6" ht="18">
      <c r="A11" s="13">
        <v>3</v>
      </c>
      <c r="B11" s="14" t="s">
        <v>12</v>
      </c>
      <c r="C11" s="15" t="s">
        <v>13</v>
      </c>
      <c r="D11" s="16">
        <v>870535202</v>
      </c>
      <c r="E11" s="17">
        <v>863235664.52999997</v>
      </c>
      <c r="F11" s="18">
        <f t="shared" si="0"/>
        <v>0.99161488535646825</v>
      </c>
    </row>
    <row r="12" spans="1:6" ht="18">
      <c r="A12" s="13">
        <v>4</v>
      </c>
      <c r="B12" s="14" t="s">
        <v>14</v>
      </c>
      <c r="C12" s="15" t="s">
        <v>15</v>
      </c>
      <c r="D12" s="16">
        <v>11562360</v>
      </c>
      <c r="E12" s="17">
        <v>13619060.109999999</v>
      </c>
      <c r="F12" s="18">
        <f t="shared" si="0"/>
        <v>1.1778789200474644</v>
      </c>
    </row>
    <row r="13" spans="1:6" ht="72">
      <c r="A13" s="13">
        <v>5</v>
      </c>
      <c r="B13" s="19" t="s">
        <v>16</v>
      </c>
      <c r="C13" s="20" t="s">
        <v>17</v>
      </c>
      <c r="D13" s="21">
        <v>11562360</v>
      </c>
      <c r="E13" s="22">
        <f>E14+E15+E16</f>
        <v>13619060.109999999</v>
      </c>
      <c r="F13" s="23">
        <f t="shared" si="0"/>
        <v>1.1778789200474644</v>
      </c>
    </row>
    <row r="14" spans="1:6" ht="126" hidden="1">
      <c r="A14" s="13">
        <v>6</v>
      </c>
      <c r="B14" s="19" t="s">
        <v>18</v>
      </c>
      <c r="C14" s="20" t="s">
        <v>19</v>
      </c>
      <c r="D14" s="21">
        <v>0</v>
      </c>
      <c r="E14" s="22">
        <v>13606076.539999999</v>
      </c>
      <c r="F14" s="23" t="e">
        <f t="shared" si="0"/>
        <v>#DIV/0!</v>
      </c>
    </row>
    <row r="15" spans="1:6" ht="72" hidden="1">
      <c r="A15" s="13">
        <v>7</v>
      </c>
      <c r="B15" s="19" t="s">
        <v>20</v>
      </c>
      <c r="C15" s="20" t="s">
        <v>21</v>
      </c>
      <c r="D15" s="21">
        <v>0</v>
      </c>
      <c r="E15" s="22">
        <v>12745.64</v>
      </c>
      <c r="F15" s="23" t="e">
        <f t="shared" si="0"/>
        <v>#DIV/0!</v>
      </c>
    </row>
    <row r="16" spans="1:6" ht="126" hidden="1">
      <c r="A16" s="13">
        <v>8</v>
      </c>
      <c r="B16" s="19" t="s">
        <v>22</v>
      </c>
      <c r="C16" s="20" t="s">
        <v>23</v>
      </c>
      <c r="D16" s="21">
        <v>0</v>
      </c>
      <c r="E16" s="22">
        <v>237.93</v>
      </c>
      <c r="F16" s="23" t="e">
        <f t="shared" si="0"/>
        <v>#DIV/0!</v>
      </c>
    </row>
    <row r="17" spans="1:6" ht="18">
      <c r="A17" s="13">
        <v>6</v>
      </c>
      <c r="B17" s="14" t="s">
        <v>24</v>
      </c>
      <c r="C17" s="15" t="s">
        <v>25</v>
      </c>
      <c r="D17" s="16">
        <v>858972842</v>
      </c>
      <c r="E17" s="17">
        <v>849616604.41999996</v>
      </c>
      <c r="F17" s="18">
        <f t="shared" si="0"/>
        <v>0.98910764447661081</v>
      </c>
    </row>
    <row r="18" spans="1:6" ht="108">
      <c r="A18" s="13">
        <v>7</v>
      </c>
      <c r="B18" s="24" t="s">
        <v>26</v>
      </c>
      <c r="C18" s="20" t="s">
        <v>27</v>
      </c>
      <c r="D18" s="21">
        <f>732853623.45+D19</f>
        <v>851088529</v>
      </c>
      <c r="E18" s="22">
        <f>E19+E20+E21+E22+E23+E24+E25</f>
        <v>841338519.83000004</v>
      </c>
      <c r="F18" s="23">
        <f t="shared" si="0"/>
        <v>0.98854407169433256</v>
      </c>
    </row>
    <row r="19" spans="1:6" ht="108" hidden="1">
      <c r="A19" s="13">
        <v>11</v>
      </c>
      <c r="B19" s="24" t="s">
        <v>26</v>
      </c>
      <c r="C19" s="20" t="s">
        <v>27</v>
      </c>
      <c r="D19" s="21">
        <v>118234905.55</v>
      </c>
      <c r="E19" s="22">
        <v>0</v>
      </c>
      <c r="F19" s="23">
        <f t="shared" si="0"/>
        <v>0</v>
      </c>
    </row>
    <row r="20" spans="1:6" ht="162" hidden="1">
      <c r="A20" s="13">
        <v>12</v>
      </c>
      <c r="B20" s="24" t="s">
        <v>28</v>
      </c>
      <c r="C20" s="20" t="s">
        <v>29</v>
      </c>
      <c r="D20" s="21">
        <v>0</v>
      </c>
      <c r="E20" s="22">
        <v>730805495.25</v>
      </c>
      <c r="F20" s="23" t="e">
        <f t="shared" si="0"/>
        <v>#DIV/0!</v>
      </c>
    </row>
    <row r="21" spans="1:6" ht="162" hidden="1">
      <c r="A21" s="13">
        <v>13</v>
      </c>
      <c r="B21" s="24" t="s">
        <v>28</v>
      </c>
      <c r="C21" s="20" t="s">
        <v>29</v>
      </c>
      <c r="D21" s="21">
        <v>0</v>
      </c>
      <c r="E21" s="22">
        <v>108484691.39</v>
      </c>
      <c r="F21" s="23" t="e">
        <f t="shared" si="0"/>
        <v>#DIV/0!</v>
      </c>
    </row>
    <row r="22" spans="1:6" ht="126" hidden="1">
      <c r="A22" s="13">
        <v>14</v>
      </c>
      <c r="B22" s="24" t="s">
        <v>30</v>
      </c>
      <c r="C22" s="20" t="s">
        <v>31</v>
      </c>
      <c r="D22" s="21">
        <v>0</v>
      </c>
      <c r="E22" s="22">
        <v>1632658.19</v>
      </c>
      <c r="F22" s="23" t="e">
        <f t="shared" si="0"/>
        <v>#DIV/0!</v>
      </c>
    </row>
    <row r="23" spans="1:6" ht="126" hidden="1">
      <c r="A23" s="13">
        <v>15</v>
      </c>
      <c r="B23" s="24" t="s">
        <v>30</v>
      </c>
      <c r="C23" s="20" t="s">
        <v>31</v>
      </c>
      <c r="D23" s="21">
        <v>0</v>
      </c>
      <c r="E23" s="22">
        <v>204.99</v>
      </c>
      <c r="F23" s="23" t="e">
        <f t="shared" si="0"/>
        <v>#DIV/0!</v>
      </c>
    </row>
    <row r="24" spans="1:6" ht="162" hidden="1">
      <c r="A24" s="13">
        <v>16</v>
      </c>
      <c r="B24" s="24" t="s">
        <v>32</v>
      </c>
      <c r="C24" s="20" t="s">
        <v>33</v>
      </c>
      <c r="D24" s="21">
        <v>0</v>
      </c>
      <c r="E24" s="22">
        <v>418897.51</v>
      </c>
      <c r="F24" s="23" t="e">
        <f t="shared" si="0"/>
        <v>#DIV/0!</v>
      </c>
    </row>
    <row r="25" spans="1:6" ht="126" hidden="1">
      <c r="A25" s="13">
        <v>17</v>
      </c>
      <c r="B25" s="24" t="s">
        <v>34</v>
      </c>
      <c r="C25" s="20" t="s">
        <v>35</v>
      </c>
      <c r="D25" s="21">
        <v>0</v>
      </c>
      <c r="E25" s="22">
        <v>-3427.5</v>
      </c>
      <c r="F25" s="23" t="e">
        <f t="shared" si="0"/>
        <v>#DIV/0!</v>
      </c>
    </row>
    <row r="26" spans="1:6" ht="162">
      <c r="A26" s="13">
        <v>8</v>
      </c>
      <c r="B26" s="24" t="s">
        <v>36</v>
      </c>
      <c r="C26" s="20" t="s">
        <v>37</v>
      </c>
      <c r="D26" s="21">
        <v>1663422</v>
      </c>
      <c r="E26" s="22">
        <f>E27+E28+E29</f>
        <v>1578506.76</v>
      </c>
      <c r="F26" s="23">
        <f t="shared" si="0"/>
        <v>0.94895147473100638</v>
      </c>
    </row>
    <row r="27" spans="1:6" ht="216" hidden="1">
      <c r="A27" s="13">
        <v>19</v>
      </c>
      <c r="B27" s="24" t="s">
        <v>38</v>
      </c>
      <c r="C27" s="20" t="s">
        <v>39</v>
      </c>
      <c r="D27" s="21">
        <v>0</v>
      </c>
      <c r="E27" s="22">
        <v>1476284.71</v>
      </c>
      <c r="F27" s="23" t="e">
        <f t="shared" si="0"/>
        <v>#DIV/0!</v>
      </c>
    </row>
    <row r="28" spans="1:6" ht="180" hidden="1">
      <c r="A28" s="13">
        <v>20</v>
      </c>
      <c r="B28" s="24" t="s">
        <v>40</v>
      </c>
      <c r="C28" s="20" t="s">
        <v>41</v>
      </c>
      <c r="D28" s="21">
        <v>0</v>
      </c>
      <c r="E28" s="22">
        <v>76360.05</v>
      </c>
      <c r="F28" s="23" t="e">
        <f t="shared" si="0"/>
        <v>#DIV/0!</v>
      </c>
    </row>
    <row r="29" spans="1:6" ht="216" hidden="1">
      <c r="A29" s="13">
        <v>21</v>
      </c>
      <c r="B29" s="24" t="s">
        <v>42</v>
      </c>
      <c r="C29" s="20" t="s">
        <v>43</v>
      </c>
      <c r="D29" s="21">
        <v>0</v>
      </c>
      <c r="E29" s="22">
        <v>25862</v>
      </c>
      <c r="F29" s="23" t="e">
        <f t="shared" si="0"/>
        <v>#DIV/0!</v>
      </c>
    </row>
    <row r="30" spans="1:6" ht="72">
      <c r="A30" s="13">
        <v>9</v>
      </c>
      <c r="B30" s="19" t="s">
        <v>44</v>
      </c>
      <c r="C30" s="20" t="s">
        <v>45</v>
      </c>
      <c r="D30" s="21">
        <v>5834788</v>
      </c>
      <c r="E30" s="22">
        <f>E31+E32+E33</f>
        <v>6295217.8800000008</v>
      </c>
      <c r="F30" s="23">
        <f t="shared" si="0"/>
        <v>1.0789111583831326</v>
      </c>
    </row>
    <row r="31" spans="1:6" ht="126" hidden="1">
      <c r="A31" s="13">
        <v>23</v>
      </c>
      <c r="B31" s="19" t="s">
        <v>46</v>
      </c>
      <c r="C31" s="20" t="s">
        <v>47</v>
      </c>
      <c r="D31" s="21">
        <v>0</v>
      </c>
      <c r="E31" s="22">
        <v>6229187.4400000004</v>
      </c>
      <c r="F31" s="23" t="e">
        <f t="shared" si="0"/>
        <v>#DIV/0!</v>
      </c>
    </row>
    <row r="32" spans="1:6" ht="72" hidden="1">
      <c r="A32" s="13">
        <v>24</v>
      </c>
      <c r="B32" s="19" t="s">
        <v>48</v>
      </c>
      <c r="C32" s="20" t="s">
        <v>49</v>
      </c>
      <c r="D32" s="21">
        <v>0</v>
      </c>
      <c r="E32" s="22">
        <v>66108.960000000006</v>
      </c>
      <c r="F32" s="23" t="e">
        <f t="shared" si="0"/>
        <v>#DIV/0!</v>
      </c>
    </row>
    <row r="33" spans="1:6" ht="126" hidden="1">
      <c r="A33" s="13">
        <v>25</v>
      </c>
      <c r="B33" s="19" t="s">
        <v>50</v>
      </c>
      <c r="C33" s="20" t="s">
        <v>51</v>
      </c>
      <c r="D33" s="21">
        <v>0</v>
      </c>
      <c r="E33" s="22">
        <v>-78.52</v>
      </c>
      <c r="F33" s="23" t="e">
        <f t="shared" si="0"/>
        <v>#DIV/0!</v>
      </c>
    </row>
    <row r="34" spans="1:6" ht="126">
      <c r="A34" s="13">
        <v>10</v>
      </c>
      <c r="B34" s="24" t="s">
        <v>52</v>
      </c>
      <c r="C34" s="20" t="s">
        <v>53</v>
      </c>
      <c r="D34" s="21">
        <v>386103</v>
      </c>
      <c r="E34" s="22">
        <f>E35</f>
        <v>404359.95</v>
      </c>
      <c r="F34" s="23">
        <f t="shared" si="0"/>
        <v>1.0472851803793288</v>
      </c>
    </row>
    <row r="35" spans="1:6" ht="180" hidden="1">
      <c r="A35" s="13">
        <v>27</v>
      </c>
      <c r="B35" s="24" t="s">
        <v>54</v>
      </c>
      <c r="C35" s="20" t="s">
        <v>55</v>
      </c>
      <c r="D35" s="21">
        <v>0</v>
      </c>
      <c r="E35" s="22">
        <v>404359.95</v>
      </c>
      <c r="F35" s="23" t="e">
        <f t="shared" si="0"/>
        <v>#DIV/0!</v>
      </c>
    </row>
    <row r="36" spans="1:6" ht="69.599999999999994">
      <c r="A36" s="13">
        <v>11</v>
      </c>
      <c r="B36" s="14" t="s">
        <v>56</v>
      </c>
      <c r="C36" s="15" t="s">
        <v>57</v>
      </c>
      <c r="D36" s="16">
        <v>19651000</v>
      </c>
      <c r="E36" s="17">
        <v>19849623.390000001</v>
      </c>
      <c r="F36" s="18">
        <f t="shared" si="0"/>
        <v>1.010107546180856</v>
      </c>
    </row>
    <row r="37" spans="1:6" ht="180">
      <c r="A37" s="13">
        <v>12</v>
      </c>
      <c r="B37" s="24" t="s">
        <v>58</v>
      </c>
      <c r="C37" s="20" t="s">
        <v>59</v>
      </c>
      <c r="D37" s="21">
        <v>8934760</v>
      </c>
      <c r="E37" s="22">
        <v>9155395.6899999995</v>
      </c>
      <c r="F37" s="23">
        <f t="shared" si="0"/>
        <v>1.0246940813183565</v>
      </c>
    </row>
    <row r="38" spans="1:6" ht="198">
      <c r="A38" s="13">
        <v>13</v>
      </c>
      <c r="B38" s="24" t="s">
        <v>60</v>
      </c>
      <c r="C38" s="20" t="s">
        <v>61</v>
      </c>
      <c r="D38" s="21">
        <v>65570</v>
      </c>
      <c r="E38" s="22">
        <v>65486</v>
      </c>
      <c r="F38" s="23">
        <f t="shared" si="0"/>
        <v>0.99871892633826442</v>
      </c>
    </row>
    <row r="39" spans="1:6" ht="180">
      <c r="A39" s="13">
        <v>14</v>
      </c>
      <c r="B39" s="24" t="s">
        <v>62</v>
      </c>
      <c r="C39" s="20" t="s">
        <v>63</v>
      </c>
      <c r="D39" s="21">
        <v>12141770</v>
      </c>
      <c r="E39" s="22">
        <v>12316579.52</v>
      </c>
      <c r="F39" s="23">
        <f t="shared" si="0"/>
        <v>1.0143973671054549</v>
      </c>
    </row>
    <row r="40" spans="1:6" ht="180">
      <c r="A40" s="13">
        <v>15</v>
      </c>
      <c r="B40" s="24" t="s">
        <v>64</v>
      </c>
      <c r="C40" s="20" t="s">
        <v>65</v>
      </c>
      <c r="D40" s="21">
        <v>-1491100</v>
      </c>
      <c r="E40" s="22">
        <v>-1687837.82</v>
      </c>
      <c r="F40" s="23">
        <f t="shared" si="0"/>
        <v>1.1319413989672054</v>
      </c>
    </row>
    <row r="41" spans="1:6" ht="18">
      <c r="A41" s="13">
        <v>16</v>
      </c>
      <c r="B41" s="14" t="s">
        <v>66</v>
      </c>
      <c r="C41" s="15" t="s">
        <v>67</v>
      </c>
      <c r="D41" s="16">
        <v>21553800</v>
      </c>
      <c r="E41" s="17">
        <v>22418415.829999998</v>
      </c>
      <c r="F41" s="18">
        <f t="shared" si="0"/>
        <v>1.0401143107015931</v>
      </c>
    </row>
    <row r="42" spans="1:6" ht="36">
      <c r="A42" s="13">
        <v>17</v>
      </c>
      <c r="B42" s="25" t="s">
        <v>68</v>
      </c>
      <c r="C42" s="26" t="s">
        <v>69</v>
      </c>
      <c r="D42" s="27">
        <v>20107800</v>
      </c>
      <c r="E42" s="28">
        <v>20483893.789999999</v>
      </c>
      <c r="F42" s="29">
        <f t="shared" si="0"/>
        <v>1.0187038756104596</v>
      </c>
    </row>
    <row r="43" spans="1:6" ht="36">
      <c r="A43" s="13">
        <v>18</v>
      </c>
      <c r="B43" s="19" t="s">
        <v>68</v>
      </c>
      <c r="C43" s="20" t="s">
        <v>70</v>
      </c>
      <c r="D43" s="21">
        <v>20104172</v>
      </c>
      <c r="E43" s="22">
        <f>E44+E45+E46</f>
        <v>20480779.030000001</v>
      </c>
      <c r="F43" s="23">
        <f t="shared" si="0"/>
        <v>1.0187327799423922</v>
      </c>
    </row>
    <row r="44" spans="1:6" ht="90" hidden="1">
      <c r="A44" s="13">
        <v>36</v>
      </c>
      <c r="B44" s="19" t="s">
        <v>71</v>
      </c>
      <c r="C44" s="20" t="s">
        <v>72</v>
      </c>
      <c r="D44" s="21">
        <v>0</v>
      </c>
      <c r="E44" s="22">
        <v>20214674.68</v>
      </c>
      <c r="F44" s="23" t="e">
        <f t="shared" si="0"/>
        <v>#DIV/0!</v>
      </c>
    </row>
    <row r="45" spans="1:6" ht="54" hidden="1">
      <c r="A45" s="13">
        <v>37</v>
      </c>
      <c r="B45" s="19" t="s">
        <v>73</v>
      </c>
      <c r="C45" s="20" t="s">
        <v>74</v>
      </c>
      <c r="D45" s="21">
        <v>0</v>
      </c>
      <c r="E45" s="22">
        <v>143387.51</v>
      </c>
      <c r="F45" s="23" t="e">
        <f t="shared" si="0"/>
        <v>#DIV/0!</v>
      </c>
    </row>
    <row r="46" spans="1:6" ht="90" hidden="1">
      <c r="A46" s="13">
        <v>38</v>
      </c>
      <c r="B46" s="19" t="s">
        <v>75</v>
      </c>
      <c r="C46" s="20" t="s">
        <v>76</v>
      </c>
      <c r="D46" s="21">
        <v>0</v>
      </c>
      <c r="E46" s="22">
        <v>122716.84</v>
      </c>
      <c r="F46" s="23" t="e">
        <f t="shared" si="0"/>
        <v>#DIV/0!</v>
      </c>
    </row>
    <row r="47" spans="1:6" ht="54">
      <c r="A47" s="13">
        <v>19</v>
      </c>
      <c r="B47" s="19" t="s">
        <v>77</v>
      </c>
      <c r="C47" s="20" t="s">
        <v>78</v>
      </c>
      <c r="D47" s="21">
        <v>3628</v>
      </c>
      <c r="E47" s="22">
        <f>E48+E49</f>
        <v>3114.76</v>
      </c>
      <c r="F47" s="23">
        <f t="shared" si="0"/>
        <v>0.85853362734288874</v>
      </c>
    </row>
    <row r="48" spans="1:6" ht="108" hidden="1">
      <c r="A48" s="13">
        <v>40</v>
      </c>
      <c r="B48" s="19" t="s">
        <v>79</v>
      </c>
      <c r="C48" s="20" t="s">
        <v>80</v>
      </c>
      <c r="D48" s="21">
        <v>0</v>
      </c>
      <c r="E48" s="22">
        <v>453.73</v>
      </c>
      <c r="F48" s="23" t="e">
        <f t="shared" si="0"/>
        <v>#DIV/0!</v>
      </c>
    </row>
    <row r="49" spans="1:6" ht="72" hidden="1">
      <c r="A49" s="13">
        <v>41</v>
      </c>
      <c r="B49" s="19" t="s">
        <v>81</v>
      </c>
      <c r="C49" s="20" t="s">
        <v>82</v>
      </c>
      <c r="D49" s="21">
        <v>0</v>
      </c>
      <c r="E49" s="22">
        <v>2661.03</v>
      </c>
      <c r="F49" s="23" t="e">
        <f t="shared" si="0"/>
        <v>#DIV/0!</v>
      </c>
    </row>
    <row r="50" spans="1:6" ht="18">
      <c r="A50" s="13">
        <v>20</v>
      </c>
      <c r="B50" s="25" t="s">
        <v>83</v>
      </c>
      <c r="C50" s="26" t="s">
        <v>84</v>
      </c>
      <c r="D50" s="27">
        <v>396000</v>
      </c>
      <c r="E50" s="28">
        <v>383294.93</v>
      </c>
      <c r="F50" s="29">
        <f t="shared" si="0"/>
        <v>0.96791648989898993</v>
      </c>
    </row>
    <row r="51" spans="1:6" ht="18">
      <c r="A51" s="13">
        <v>21</v>
      </c>
      <c r="B51" s="19" t="s">
        <v>83</v>
      </c>
      <c r="C51" s="20" t="s">
        <v>85</v>
      </c>
      <c r="D51" s="21">
        <v>396000</v>
      </c>
      <c r="E51" s="22">
        <f>E52+E53+E54</f>
        <v>383294.93</v>
      </c>
      <c r="F51" s="23">
        <f t="shared" si="0"/>
        <v>0.96791648989898993</v>
      </c>
    </row>
    <row r="52" spans="1:6" ht="72" hidden="1">
      <c r="A52" s="13">
        <v>44</v>
      </c>
      <c r="B52" s="19" t="s">
        <v>86</v>
      </c>
      <c r="C52" s="20" t="s">
        <v>87</v>
      </c>
      <c r="D52" s="21">
        <v>0</v>
      </c>
      <c r="E52" s="22">
        <v>363565.35</v>
      </c>
      <c r="F52" s="23" t="e">
        <f t="shared" si="0"/>
        <v>#DIV/0!</v>
      </c>
    </row>
    <row r="53" spans="1:6" ht="36" hidden="1">
      <c r="A53" s="13">
        <v>45</v>
      </c>
      <c r="B53" s="19" t="s">
        <v>88</v>
      </c>
      <c r="C53" s="20" t="s">
        <v>89</v>
      </c>
      <c r="D53" s="21">
        <v>0</v>
      </c>
      <c r="E53" s="22">
        <v>19429.580000000002</v>
      </c>
      <c r="F53" s="23" t="e">
        <f t="shared" si="0"/>
        <v>#DIV/0!</v>
      </c>
    </row>
    <row r="54" spans="1:6" ht="72" hidden="1">
      <c r="A54" s="13">
        <v>46</v>
      </c>
      <c r="B54" s="19" t="s">
        <v>90</v>
      </c>
      <c r="C54" s="20" t="s">
        <v>91</v>
      </c>
      <c r="D54" s="21">
        <v>0</v>
      </c>
      <c r="E54" s="22">
        <v>300</v>
      </c>
      <c r="F54" s="23" t="e">
        <f t="shared" si="0"/>
        <v>#DIV/0!</v>
      </c>
    </row>
    <row r="55" spans="1:6" ht="36">
      <c r="A55" s="13">
        <v>22</v>
      </c>
      <c r="B55" s="25" t="s">
        <v>92</v>
      </c>
      <c r="C55" s="26" t="s">
        <v>93</v>
      </c>
      <c r="D55" s="27">
        <v>1050000</v>
      </c>
      <c r="E55" s="28">
        <v>1551227.11</v>
      </c>
      <c r="F55" s="29">
        <f t="shared" si="0"/>
        <v>1.4773591523809524</v>
      </c>
    </row>
    <row r="56" spans="1:6" ht="54">
      <c r="A56" s="13">
        <v>23</v>
      </c>
      <c r="B56" s="19" t="s">
        <v>94</v>
      </c>
      <c r="C56" s="20" t="s">
        <v>95</v>
      </c>
      <c r="D56" s="21">
        <v>1050000</v>
      </c>
      <c r="E56" s="22">
        <f>E57+E58+E59</f>
        <v>1551227.1099999999</v>
      </c>
      <c r="F56" s="23">
        <f t="shared" si="0"/>
        <v>1.4773591523809522</v>
      </c>
    </row>
    <row r="57" spans="1:6" ht="108" hidden="1">
      <c r="A57" s="13">
        <v>49</v>
      </c>
      <c r="B57" s="19" t="s">
        <v>96</v>
      </c>
      <c r="C57" s="20" t="s">
        <v>97</v>
      </c>
      <c r="D57" s="21">
        <v>0</v>
      </c>
      <c r="E57" s="22">
        <v>1549769.41</v>
      </c>
      <c r="F57" s="23" t="e">
        <f t="shared" si="0"/>
        <v>#DIV/0!</v>
      </c>
    </row>
    <row r="58" spans="1:6" ht="72" hidden="1">
      <c r="A58" s="13">
        <v>50</v>
      </c>
      <c r="B58" s="19" t="s">
        <v>98</v>
      </c>
      <c r="C58" s="20" t="s">
        <v>99</v>
      </c>
      <c r="D58" s="21">
        <v>0</v>
      </c>
      <c r="E58" s="22">
        <v>943.7</v>
      </c>
      <c r="F58" s="23" t="e">
        <f t="shared" si="0"/>
        <v>#DIV/0!</v>
      </c>
    </row>
    <row r="59" spans="1:6" ht="72" hidden="1">
      <c r="A59" s="13">
        <v>51</v>
      </c>
      <c r="B59" s="19" t="s">
        <v>100</v>
      </c>
      <c r="C59" s="20" t="s">
        <v>101</v>
      </c>
      <c r="D59" s="21">
        <v>0</v>
      </c>
      <c r="E59" s="22">
        <v>514</v>
      </c>
      <c r="F59" s="23" t="e">
        <f t="shared" si="0"/>
        <v>#DIV/0!</v>
      </c>
    </row>
    <row r="60" spans="1:6" ht="18">
      <c r="A60" s="13">
        <v>24</v>
      </c>
      <c r="B60" s="14" t="s">
        <v>102</v>
      </c>
      <c r="C60" s="15" t="s">
        <v>103</v>
      </c>
      <c r="D60" s="16">
        <v>38412246</v>
      </c>
      <c r="E60" s="17">
        <v>37780993.740000002</v>
      </c>
      <c r="F60" s="18">
        <f t="shared" si="0"/>
        <v>0.98356637984667705</v>
      </c>
    </row>
    <row r="61" spans="1:6" ht="72">
      <c r="A61" s="13">
        <v>25</v>
      </c>
      <c r="B61" s="19" t="s">
        <v>104</v>
      </c>
      <c r="C61" s="20" t="s">
        <v>105</v>
      </c>
      <c r="D61" s="21">
        <v>24542000</v>
      </c>
      <c r="E61" s="22">
        <f>E62+E63+E64</f>
        <v>23617006.739999998</v>
      </c>
      <c r="F61" s="23">
        <f t="shared" si="0"/>
        <v>0.96230978485860963</v>
      </c>
    </row>
    <row r="62" spans="1:6" ht="126" hidden="1">
      <c r="A62" s="13">
        <v>54</v>
      </c>
      <c r="B62" s="19" t="s">
        <v>106</v>
      </c>
      <c r="C62" s="20" t="s">
        <v>107</v>
      </c>
      <c r="D62" s="21">
        <v>0</v>
      </c>
      <c r="E62" s="22">
        <v>23074073.32</v>
      </c>
      <c r="F62" s="23" t="e">
        <f t="shared" si="0"/>
        <v>#DIV/0!</v>
      </c>
    </row>
    <row r="63" spans="1:6" ht="90" hidden="1">
      <c r="A63" s="13">
        <v>55</v>
      </c>
      <c r="B63" s="19" t="s">
        <v>108</v>
      </c>
      <c r="C63" s="20" t="s">
        <v>109</v>
      </c>
      <c r="D63" s="21">
        <v>0</v>
      </c>
      <c r="E63" s="22">
        <v>544281.32999999996</v>
      </c>
      <c r="F63" s="23" t="e">
        <f t="shared" si="0"/>
        <v>#DIV/0!</v>
      </c>
    </row>
    <row r="64" spans="1:6" ht="126" hidden="1">
      <c r="A64" s="13">
        <v>56</v>
      </c>
      <c r="B64" s="24" t="s">
        <v>110</v>
      </c>
      <c r="C64" s="20" t="s">
        <v>111</v>
      </c>
      <c r="D64" s="21">
        <v>0</v>
      </c>
      <c r="E64" s="22">
        <v>-1347.91</v>
      </c>
      <c r="F64" s="23" t="e">
        <f t="shared" si="0"/>
        <v>#DIV/0!</v>
      </c>
    </row>
    <row r="65" spans="1:6" ht="18">
      <c r="A65" s="13">
        <v>26</v>
      </c>
      <c r="B65" s="25" t="s">
        <v>112</v>
      </c>
      <c r="C65" s="26" t="s">
        <v>113</v>
      </c>
      <c r="D65" s="27">
        <v>13870246</v>
      </c>
      <c r="E65" s="28">
        <v>14163987</v>
      </c>
      <c r="F65" s="29">
        <f t="shared" si="0"/>
        <v>1.0211777786781864</v>
      </c>
    </row>
    <row r="66" spans="1:6" ht="54">
      <c r="A66" s="13">
        <v>27</v>
      </c>
      <c r="B66" s="19" t="s">
        <v>114</v>
      </c>
      <c r="C66" s="20" t="s">
        <v>115</v>
      </c>
      <c r="D66" s="21">
        <v>11407246</v>
      </c>
      <c r="E66" s="22">
        <f>E67+E68</f>
        <v>11669823.460000001</v>
      </c>
      <c r="F66" s="23">
        <f t="shared" si="0"/>
        <v>1.0230184796575792</v>
      </c>
    </row>
    <row r="67" spans="1:6" ht="108" hidden="1">
      <c r="A67" s="13">
        <v>59</v>
      </c>
      <c r="B67" s="19" t="s">
        <v>116</v>
      </c>
      <c r="C67" s="20" t="s">
        <v>117</v>
      </c>
      <c r="D67" s="21">
        <v>0</v>
      </c>
      <c r="E67" s="22">
        <v>11650671.720000001</v>
      </c>
      <c r="F67" s="23" t="e">
        <f t="shared" si="0"/>
        <v>#DIV/0!</v>
      </c>
    </row>
    <row r="68" spans="1:6" ht="72" hidden="1">
      <c r="A68" s="13">
        <v>60</v>
      </c>
      <c r="B68" s="19" t="s">
        <v>118</v>
      </c>
      <c r="C68" s="20" t="s">
        <v>119</v>
      </c>
      <c r="D68" s="21">
        <v>0</v>
      </c>
      <c r="E68" s="22">
        <v>19151.740000000002</v>
      </c>
      <c r="F68" s="23" t="e">
        <f t="shared" si="0"/>
        <v>#DIV/0!</v>
      </c>
    </row>
    <row r="69" spans="1:6" ht="54">
      <c r="A69" s="13">
        <v>28</v>
      </c>
      <c r="B69" s="19" t="s">
        <v>120</v>
      </c>
      <c r="C69" s="20" t="s">
        <v>121</v>
      </c>
      <c r="D69" s="21">
        <v>2463000</v>
      </c>
      <c r="E69" s="22">
        <f>E70+E71</f>
        <v>2494163.54</v>
      </c>
      <c r="F69" s="23">
        <f t="shared" si="0"/>
        <v>1.0126526755988632</v>
      </c>
    </row>
    <row r="70" spans="1:6" ht="108" hidden="1">
      <c r="A70" s="13">
        <v>62</v>
      </c>
      <c r="B70" s="19" t="s">
        <v>122</v>
      </c>
      <c r="C70" s="20" t="s">
        <v>123</v>
      </c>
      <c r="D70" s="21">
        <v>0</v>
      </c>
      <c r="E70" s="22">
        <v>2424371.87</v>
      </c>
      <c r="F70" s="23" t="e">
        <f t="shared" si="0"/>
        <v>#DIV/0!</v>
      </c>
    </row>
    <row r="71" spans="1:6" ht="72" hidden="1">
      <c r="A71" s="13">
        <v>63</v>
      </c>
      <c r="B71" s="19" t="s">
        <v>124</v>
      </c>
      <c r="C71" s="20" t="s">
        <v>125</v>
      </c>
      <c r="D71" s="21">
        <v>0</v>
      </c>
      <c r="E71" s="22">
        <v>69791.67</v>
      </c>
      <c r="F71" s="23" t="e">
        <f t="shared" si="0"/>
        <v>#DIV/0!</v>
      </c>
    </row>
    <row r="72" spans="1:6" ht="18">
      <c r="A72" s="13">
        <v>29</v>
      </c>
      <c r="B72" s="14" t="s">
        <v>126</v>
      </c>
      <c r="C72" s="15" t="s">
        <v>127</v>
      </c>
      <c r="D72" s="16">
        <v>14025600</v>
      </c>
      <c r="E72" s="17">
        <v>15254554.57</v>
      </c>
      <c r="F72" s="18">
        <f t="shared" si="0"/>
        <v>1.0876222457506275</v>
      </c>
    </row>
    <row r="73" spans="1:6" ht="54">
      <c r="A73" s="13">
        <v>30</v>
      </c>
      <c r="B73" s="30" t="s">
        <v>128</v>
      </c>
      <c r="C73" s="31" t="s">
        <v>129</v>
      </c>
      <c r="D73" s="32">
        <v>13890000</v>
      </c>
      <c r="E73" s="33">
        <v>15102954.57</v>
      </c>
      <c r="F73" s="23">
        <f t="shared" si="0"/>
        <v>1.0873257429805616</v>
      </c>
    </row>
    <row r="74" spans="1:6" ht="36">
      <c r="A74" s="13">
        <v>31</v>
      </c>
      <c r="B74" s="19" t="s">
        <v>130</v>
      </c>
      <c r="C74" s="20" t="s">
        <v>131</v>
      </c>
      <c r="D74" s="21">
        <v>70000</v>
      </c>
      <c r="E74" s="22">
        <v>70000</v>
      </c>
      <c r="F74" s="23">
        <f t="shared" ref="F74:F137" si="1">E74/D74</f>
        <v>1</v>
      </c>
    </row>
    <row r="75" spans="1:6" ht="126">
      <c r="A75" s="13">
        <v>32</v>
      </c>
      <c r="B75" s="24" t="s">
        <v>132</v>
      </c>
      <c r="C75" s="20" t="s">
        <v>133</v>
      </c>
      <c r="D75" s="21">
        <v>65600</v>
      </c>
      <c r="E75" s="22">
        <v>81600</v>
      </c>
      <c r="F75" s="23">
        <f t="shared" si="1"/>
        <v>1.2439024390243902</v>
      </c>
    </row>
    <row r="76" spans="1:6" ht="18">
      <c r="A76" s="13">
        <v>33</v>
      </c>
      <c r="B76" s="34" t="s">
        <v>134</v>
      </c>
      <c r="C76" s="15" t="s">
        <v>135</v>
      </c>
      <c r="D76" s="35">
        <f>D77+D83+D91+D103+D106+D108+D114</f>
        <v>142241232.72</v>
      </c>
      <c r="E76" s="36">
        <f>E77+E83+E91+E103+E106+E108+E114</f>
        <v>146307623.82999998</v>
      </c>
      <c r="F76" s="18">
        <f t="shared" si="1"/>
        <v>1.0285879912050861</v>
      </c>
    </row>
    <row r="77" spans="1:6" ht="69.599999999999994">
      <c r="A77" s="13">
        <v>34</v>
      </c>
      <c r="B77" s="14" t="s">
        <v>136</v>
      </c>
      <c r="C77" s="15" t="s">
        <v>137</v>
      </c>
      <c r="D77" s="16">
        <v>83637920</v>
      </c>
      <c r="E77" s="17">
        <v>87930062.189999998</v>
      </c>
      <c r="F77" s="18">
        <f t="shared" si="1"/>
        <v>1.0513181364385915</v>
      </c>
    </row>
    <row r="78" spans="1:6" ht="126">
      <c r="A78" s="13">
        <v>35</v>
      </c>
      <c r="B78" s="24" t="s">
        <v>138</v>
      </c>
      <c r="C78" s="20" t="s">
        <v>139</v>
      </c>
      <c r="D78" s="21">
        <v>51700000</v>
      </c>
      <c r="E78" s="22">
        <v>55012125.969999999</v>
      </c>
      <c r="F78" s="23">
        <f t="shared" si="1"/>
        <v>1.0640643321083172</v>
      </c>
    </row>
    <row r="79" spans="1:6" ht="126">
      <c r="A79" s="13">
        <v>36</v>
      </c>
      <c r="B79" s="19" t="s">
        <v>140</v>
      </c>
      <c r="C79" s="20" t="s">
        <v>141</v>
      </c>
      <c r="D79" s="21">
        <v>1700000</v>
      </c>
      <c r="E79" s="22">
        <v>2181402.16</v>
      </c>
      <c r="F79" s="23">
        <f t="shared" si="1"/>
        <v>1.2831777411764707</v>
      </c>
    </row>
    <row r="80" spans="1:6" ht="54">
      <c r="A80" s="13">
        <v>37</v>
      </c>
      <c r="B80" s="19" t="s">
        <v>142</v>
      </c>
      <c r="C80" s="20" t="s">
        <v>143</v>
      </c>
      <c r="D80" s="21">
        <v>21284770</v>
      </c>
      <c r="E80" s="22">
        <v>21817355.440000001</v>
      </c>
      <c r="F80" s="23">
        <f t="shared" si="1"/>
        <v>1.0250219025152727</v>
      </c>
    </row>
    <row r="81" spans="1:6" ht="90">
      <c r="A81" s="13">
        <v>38</v>
      </c>
      <c r="B81" s="19" t="s">
        <v>144</v>
      </c>
      <c r="C81" s="20" t="s">
        <v>145</v>
      </c>
      <c r="D81" s="21">
        <v>203150</v>
      </c>
      <c r="E81" s="22">
        <v>203150</v>
      </c>
      <c r="F81" s="23">
        <f t="shared" si="1"/>
        <v>1</v>
      </c>
    </row>
    <row r="82" spans="1:6" ht="108">
      <c r="A82" s="13">
        <v>39</v>
      </c>
      <c r="B82" s="19" t="s">
        <v>146</v>
      </c>
      <c r="C82" s="20" t="s">
        <v>147</v>
      </c>
      <c r="D82" s="21">
        <v>8750000</v>
      </c>
      <c r="E82" s="22">
        <v>8716028.6199999992</v>
      </c>
      <c r="F82" s="23">
        <f t="shared" si="1"/>
        <v>0.99611755657142853</v>
      </c>
    </row>
    <row r="83" spans="1:6" ht="34.799999999999997">
      <c r="A83" s="13">
        <v>40</v>
      </c>
      <c r="B83" s="14" t="s">
        <v>148</v>
      </c>
      <c r="C83" s="15" t="s">
        <v>149</v>
      </c>
      <c r="D83" s="16">
        <v>4716830</v>
      </c>
      <c r="E83" s="17">
        <v>4336681.96</v>
      </c>
      <c r="F83" s="18">
        <f t="shared" si="1"/>
        <v>0.91940603328930659</v>
      </c>
    </row>
    <row r="84" spans="1:6" ht="36">
      <c r="A84" s="13">
        <v>41</v>
      </c>
      <c r="B84" s="25" t="s">
        <v>150</v>
      </c>
      <c r="C84" s="26" t="s">
        <v>151</v>
      </c>
      <c r="D84" s="27">
        <v>4399995</v>
      </c>
      <c r="E84" s="28">
        <v>4018985.5</v>
      </c>
      <c r="F84" s="29">
        <f t="shared" si="1"/>
        <v>0.91340683341685613</v>
      </c>
    </row>
    <row r="85" spans="1:6" ht="108">
      <c r="A85" s="13">
        <v>42</v>
      </c>
      <c r="B85" s="19" t="s">
        <v>152</v>
      </c>
      <c r="C85" s="20" t="s">
        <v>153</v>
      </c>
      <c r="D85" s="21">
        <v>368495</v>
      </c>
      <c r="E85" s="22">
        <v>335011.25</v>
      </c>
      <c r="F85" s="23">
        <f t="shared" si="1"/>
        <v>0.90913377386396022</v>
      </c>
    </row>
    <row r="86" spans="1:6" ht="90">
      <c r="A86" s="13">
        <v>43</v>
      </c>
      <c r="B86" s="19" t="s">
        <v>154</v>
      </c>
      <c r="C86" s="20" t="s">
        <v>155</v>
      </c>
      <c r="D86" s="21">
        <v>3427700</v>
      </c>
      <c r="E86" s="22">
        <v>3122927.05</v>
      </c>
      <c r="F86" s="23">
        <f t="shared" si="1"/>
        <v>0.9110852904279837</v>
      </c>
    </row>
    <row r="87" spans="1:6" ht="90">
      <c r="A87" s="13">
        <v>44</v>
      </c>
      <c r="B87" s="19" t="s">
        <v>156</v>
      </c>
      <c r="C87" s="20" t="s">
        <v>157</v>
      </c>
      <c r="D87" s="21">
        <v>603800</v>
      </c>
      <c r="E87" s="22">
        <v>560711.19999999995</v>
      </c>
      <c r="F87" s="23">
        <f t="shared" si="1"/>
        <v>0.92863729711825105</v>
      </c>
    </row>
    <row r="88" spans="1:6" ht="90">
      <c r="A88" s="13">
        <v>45</v>
      </c>
      <c r="B88" s="19" t="s">
        <v>158</v>
      </c>
      <c r="C88" s="20" t="s">
        <v>159</v>
      </c>
      <c r="D88" s="21">
        <v>0</v>
      </c>
      <c r="E88" s="22">
        <v>336</v>
      </c>
      <c r="F88" s="23"/>
    </row>
    <row r="89" spans="1:6" ht="18">
      <c r="A89" s="13">
        <v>46</v>
      </c>
      <c r="B89" s="25" t="s">
        <v>160</v>
      </c>
      <c r="C89" s="26" t="s">
        <v>161</v>
      </c>
      <c r="D89" s="27">
        <v>316835</v>
      </c>
      <c r="E89" s="28">
        <v>317696.46000000002</v>
      </c>
      <c r="F89" s="29">
        <f t="shared" si="1"/>
        <v>1.0027189546609434</v>
      </c>
    </row>
    <row r="90" spans="1:6" ht="72">
      <c r="A90" s="13">
        <v>47</v>
      </c>
      <c r="B90" s="19" t="s">
        <v>162</v>
      </c>
      <c r="C90" s="20" t="s">
        <v>163</v>
      </c>
      <c r="D90" s="21">
        <v>316835</v>
      </c>
      <c r="E90" s="22">
        <v>317696.46000000002</v>
      </c>
      <c r="F90" s="23">
        <f t="shared" si="1"/>
        <v>1.0027189546609434</v>
      </c>
    </row>
    <row r="91" spans="1:6" ht="52.2">
      <c r="A91" s="13">
        <v>48</v>
      </c>
      <c r="B91" s="14" t="s">
        <v>164</v>
      </c>
      <c r="C91" s="15" t="s">
        <v>165</v>
      </c>
      <c r="D91" s="16">
        <v>32535044.859999999</v>
      </c>
      <c r="E91" s="17">
        <v>32425960.129999999</v>
      </c>
      <c r="F91" s="18">
        <f t="shared" si="1"/>
        <v>0.9966471621456372</v>
      </c>
    </row>
    <row r="92" spans="1:6" ht="18">
      <c r="A92" s="13">
        <v>49</v>
      </c>
      <c r="B92" s="25" t="s">
        <v>166</v>
      </c>
      <c r="C92" s="26" t="s">
        <v>167</v>
      </c>
      <c r="D92" s="27">
        <v>5905703</v>
      </c>
      <c r="E92" s="28">
        <v>5392717.7999999998</v>
      </c>
      <c r="F92" s="29">
        <f t="shared" si="1"/>
        <v>0.91313731828369959</v>
      </c>
    </row>
    <row r="93" spans="1:6" ht="54">
      <c r="A93" s="13">
        <v>50</v>
      </c>
      <c r="B93" s="19" t="s">
        <v>168</v>
      </c>
      <c r="C93" s="20" t="s">
        <v>169</v>
      </c>
      <c r="D93" s="21">
        <v>5905703</v>
      </c>
      <c r="E93" s="22">
        <v>5392717.7999999998</v>
      </c>
      <c r="F93" s="23">
        <f t="shared" si="1"/>
        <v>0.91313731828369959</v>
      </c>
    </row>
    <row r="94" spans="1:6" ht="18">
      <c r="A94" s="13">
        <v>51</v>
      </c>
      <c r="B94" s="25" t="s">
        <v>170</v>
      </c>
      <c r="C94" s="26" t="s">
        <v>171</v>
      </c>
      <c r="D94" s="27">
        <v>26629341.859999999</v>
      </c>
      <c r="E94" s="28">
        <v>27033242.329999998</v>
      </c>
      <c r="F94" s="29">
        <f t="shared" si="1"/>
        <v>1.0151674972713727</v>
      </c>
    </row>
    <row r="95" spans="1:6" ht="54">
      <c r="A95" s="13">
        <v>52</v>
      </c>
      <c r="B95" s="19" t="s">
        <v>172</v>
      </c>
      <c r="C95" s="20" t="s">
        <v>173</v>
      </c>
      <c r="D95" s="21">
        <v>26007019.719999999</v>
      </c>
      <c r="E95" s="22">
        <v>26382652.420000002</v>
      </c>
      <c r="F95" s="23">
        <f t="shared" si="1"/>
        <v>1.0144435119457818</v>
      </c>
    </row>
    <row r="96" spans="1:6" ht="72">
      <c r="A96" s="13">
        <v>53</v>
      </c>
      <c r="B96" s="19" t="s">
        <v>174</v>
      </c>
      <c r="C96" s="20" t="s">
        <v>175</v>
      </c>
      <c r="D96" s="21">
        <v>282274.87</v>
      </c>
      <c r="E96" s="22">
        <v>282274.87</v>
      </c>
      <c r="F96" s="23">
        <f t="shared" si="1"/>
        <v>1</v>
      </c>
    </row>
    <row r="97" spans="1:6" ht="54">
      <c r="A97" s="13">
        <v>54</v>
      </c>
      <c r="B97" s="19" t="s">
        <v>176</v>
      </c>
      <c r="C97" s="20" t="s">
        <v>177</v>
      </c>
      <c r="D97" s="21">
        <v>65730.64</v>
      </c>
      <c r="E97" s="22">
        <v>94293.97</v>
      </c>
      <c r="F97" s="23">
        <f t="shared" si="1"/>
        <v>1.4345512229912869</v>
      </c>
    </row>
    <row r="98" spans="1:6" ht="126">
      <c r="A98" s="13">
        <v>55</v>
      </c>
      <c r="B98" s="19" t="s">
        <v>178</v>
      </c>
      <c r="C98" s="20" t="s">
        <v>179</v>
      </c>
      <c r="D98" s="21">
        <v>249906</v>
      </c>
      <c r="E98" s="22">
        <v>249610.9</v>
      </c>
      <c r="F98" s="23">
        <f t="shared" si="1"/>
        <v>0.99881915600265703</v>
      </c>
    </row>
    <row r="99" spans="1:6" ht="72">
      <c r="A99" s="13">
        <v>56</v>
      </c>
      <c r="B99" s="19" t="s">
        <v>180</v>
      </c>
      <c r="C99" s="20" t="s">
        <v>181</v>
      </c>
      <c r="D99" s="21">
        <v>0</v>
      </c>
      <c r="E99" s="22">
        <v>0</v>
      </c>
      <c r="F99" s="23"/>
    </row>
    <row r="100" spans="1:6" ht="90">
      <c r="A100" s="13">
        <v>57</v>
      </c>
      <c r="B100" s="19" t="s">
        <v>182</v>
      </c>
      <c r="C100" s="20" t="s">
        <v>183</v>
      </c>
      <c r="D100" s="21">
        <v>591</v>
      </c>
      <c r="E100" s="22">
        <v>590.54</v>
      </c>
      <c r="F100" s="23">
        <f t="shared" si="1"/>
        <v>0.99922165820642972</v>
      </c>
    </row>
    <row r="101" spans="1:6" ht="72">
      <c r="A101" s="13">
        <v>58</v>
      </c>
      <c r="B101" s="19" t="s">
        <v>184</v>
      </c>
      <c r="C101" s="20" t="s">
        <v>185</v>
      </c>
      <c r="D101" s="21">
        <v>11462.74</v>
      </c>
      <c r="E101" s="22">
        <v>11462.74</v>
      </c>
      <c r="F101" s="23">
        <f t="shared" si="1"/>
        <v>1</v>
      </c>
    </row>
    <row r="102" spans="1:6" ht="72">
      <c r="A102" s="13">
        <v>59</v>
      </c>
      <c r="B102" s="19" t="s">
        <v>184</v>
      </c>
      <c r="C102" s="20" t="s">
        <v>185</v>
      </c>
      <c r="D102" s="21">
        <v>12356.89</v>
      </c>
      <c r="E102" s="22">
        <v>12356.89</v>
      </c>
      <c r="F102" s="23">
        <f t="shared" si="1"/>
        <v>1</v>
      </c>
    </row>
    <row r="103" spans="1:6" ht="52.2">
      <c r="A103" s="13">
        <v>60</v>
      </c>
      <c r="B103" s="14" t="s">
        <v>186</v>
      </c>
      <c r="C103" s="15" t="s">
        <v>187</v>
      </c>
      <c r="D103" s="16">
        <v>14475113</v>
      </c>
      <c r="E103" s="17">
        <v>14753954.41</v>
      </c>
      <c r="F103" s="18">
        <f t="shared" si="1"/>
        <v>1.0192635048859378</v>
      </c>
    </row>
    <row r="104" spans="1:6" ht="36">
      <c r="A104" s="13">
        <v>61</v>
      </c>
      <c r="B104" s="19" t="s">
        <v>188</v>
      </c>
      <c r="C104" s="20" t="s">
        <v>189</v>
      </c>
      <c r="D104" s="21">
        <v>2600000</v>
      </c>
      <c r="E104" s="22">
        <v>2719720.33</v>
      </c>
      <c r="F104" s="23">
        <f t="shared" si="1"/>
        <v>1.0460462807692308</v>
      </c>
    </row>
    <row r="105" spans="1:6" ht="72">
      <c r="A105" s="13">
        <v>62</v>
      </c>
      <c r="B105" s="19" t="s">
        <v>190</v>
      </c>
      <c r="C105" s="20" t="s">
        <v>191</v>
      </c>
      <c r="D105" s="21">
        <v>11875113</v>
      </c>
      <c r="E105" s="22">
        <v>12034234.08</v>
      </c>
      <c r="F105" s="23">
        <f t="shared" si="1"/>
        <v>1.0133995423875124</v>
      </c>
    </row>
    <row r="106" spans="1:6" ht="34.799999999999997">
      <c r="A106" s="13">
        <v>63</v>
      </c>
      <c r="B106" s="14" t="s">
        <v>192</v>
      </c>
      <c r="C106" s="15" t="s">
        <v>193</v>
      </c>
      <c r="D106" s="16">
        <v>186290.6</v>
      </c>
      <c r="E106" s="17">
        <v>186291</v>
      </c>
      <c r="F106" s="18">
        <f t="shared" si="1"/>
        <v>1.0000021471829497</v>
      </c>
    </row>
    <row r="107" spans="1:6" ht="90">
      <c r="A107" s="13">
        <v>64</v>
      </c>
      <c r="B107" s="19" t="s">
        <v>194</v>
      </c>
      <c r="C107" s="20" t="s">
        <v>195</v>
      </c>
      <c r="D107" s="21">
        <v>186290.6</v>
      </c>
      <c r="E107" s="22">
        <v>186291</v>
      </c>
      <c r="F107" s="23">
        <f t="shared" si="1"/>
        <v>1.0000021471829497</v>
      </c>
    </row>
    <row r="108" spans="1:6" ht="34.799999999999997">
      <c r="A108" s="13">
        <v>65</v>
      </c>
      <c r="B108" s="14" t="s">
        <v>196</v>
      </c>
      <c r="C108" s="15" t="s">
        <v>197</v>
      </c>
      <c r="D108" s="16">
        <v>6690034.2599999998</v>
      </c>
      <c r="E108" s="17">
        <v>6612026.9199999999</v>
      </c>
      <c r="F108" s="18">
        <f t="shared" si="1"/>
        <v>0.98833976972787585</v>
      </c>
    </row>
    <row r="109" spans="1:6" ht="54">
      <c r="A109" s="13">
        <v>66</v>
      </c>
      <c r="B109" s="30" t="s">
        <v>198</v>
      </c>
      <c r="C109" s="31" t="s">
        <v>199</v>
      </c>
      <c r="D109" s="32">
        <v>691713</v>
      </c>
      <c r="E109" s="33">
        <v>773463.58</v>
      </c>
      <c r="F109" s="23">
        <f t="shared" si="1"/>
        <v>1.1181856926210725</v>
      </c>
    </row>
    <row r="110" spans="1:6" ht="54">
      <c r="A110" s="13">
        <v>67</v>
      </c>
      <c r="B110" s="30" t="s">
        <v>200</v>
      </c>
      <c r="C110" s="31" t="s">
        <v>201</v>
      </c>
      <c r="D110" s="32">
        <v>30000</v>
      </c>
      <c r="E110" s="33">
        <v>24421.49</v>
      </c>
      <c r="F110" s="23">
        <f t="shared" si="1"/>
        <v>0.81404966666666667</v>
      </c>
    </row>
    <row r="111" spans="1:6" ht="162">
      <c r="A111" s="13">
        <v>68</v>
      </c>
      <c r="B111" s="37" t="s">
        <v>202</v>
      </c>
      <c r="C111" s="31" t="s">
        <v>203</v>
      </c>
      <c r="D111" s="32">
        <v>2342879.14</v>
      </c>
      <c r="E111" s="33">
        <v>2494364.59</v>
      </c>
      <c r="F111" s="23">
        <f t="shared" si="1"/>
        <v>1.0646578167066696</v>
      </c>
    </row>
    <row r="112" spans="1:6" ht="36">
      <c r="A112" s="13">
        <v>69</v>
      </c>
      <c r="B112" s="30" t="s">
        <v>204</v>
      </c>
      <c r="C112" s="31" t="s">
        <v>205</v>
      </c>
      <c r="D112" s="32">
        <v>3256642.12</v>
      </c>
      <c r="E112" s="33">
        <v>2913175.09</v>
      </c>
      <c r="F112" s="23">
        <f t="shared" si="1"/>
        <v>0.89453338213288225</v>
      </c>
    </row>
    <row r="113" spans="1:6" ht="36">
      <c r="A113" s="13">
        <v>70</v>
      </c>
      <c r="B113" s="30" t="s">
        <v>206</v>
      </c>
      <c r="C113" s="31" t="s">
        <v>207</v>
      </c>
      <c r="D113" s="32">
        <v>368800</v>
      </c>
      <c r="E113" s="33">
        <v>406602.17</v>
      </c>
      <c r="F113" s="23">
        <f t="shared" si="1"/>
        <v>1.1025004609544469</v>
      </c>
    </row>
    <row r="114" spans="1:6" ht="18">
      <c r="A114" s="13">
        <v>71</v>
      </c>
      <c r="B114" s="14" t="s">
        <v>208</v>
      </c>
      <c r="C114" s="15" t="s">
        <v>209</v>
      </c>
      <c r="D114" s="16">
        <v>0</v>
      </c>
      <c r="E114" s="17">
        <v>62647.22</v>
      </c>
      <c r="F114" s="23"/>
    </row>
    <row r="115" spans="1:6" ht="18">
      <c r="A115" s="13">
        <v>72</v>
      </c>
      <c r="B115" s="14" t="s">
        <v>210</v>
      </c>
      <c r="C115" s="15" t="s">
        <v>211</v>
      </c>
      <c r="D115" s="16">
        <v>2446762260.6599998</v>
      </c>
      <c r="E115" s="17">
        <v>2435747717.2600002</v>
      </c>
      <c r="F115" s="18">
        <f t="shared" si="1"/>
        <v>0.99549831891022034</v>
      </c>
    </row>
    <row r="116" spans="1:6" ht="52.2">
      <c r="A116" s="13">
        <v>73</v>
      </c>
      <c r="B116" s="14" t="s">
        <v>212</v>
      </c>
      <c r="C116" s="15" t="s">
        <v>213</v>
      </c>
      <c r="D116" s="16">
        <v>2451948315.04</v>
      </c>
      <c r="E116" s="17">
        <v>2440933771.6399999</v>
      </c>
      <c r="F116" s="18">
        <f t="shared" si="1"/>
        <v>0.99550784030297945</v>
      </c>
    </row>
    <row r="117" spans="1:6" ht="34.799999999999997">
      <c r="A117" s="13">
        <v>74</v>
      </c>
      <c r="B117" s="14" t="s">
        <v>214</v>
      </c>
      <c r="C117" s="15" t="s">
        <v>215</v>
      </c>
      <c r="D117" s="16">
        <v>950094400</v>
      </c>
      <c r="E117" s="17">
        <v>950094400</v>
      </c>
      <c r="F117" s="18">
        <f t="shared" si="1"/>
        <v>1</v>
      </c>
    </row>
    <row r="118" spans="1:6" ht="54">
      <c r="A118" s="13">
        <v>75</v>
      </c>
      <c r="B118" s="19" t="s">
        <v>216</v>
      </c>
      <c r="C118" s="20" t="s">
        <v>217</v>
      </c>
      <c r="D118" s="21">
        <v>51291400</v>
      </c>
      <c r="E118" s="22">
        <v>51291400</v>
      </c>
      <c r="F118" s="23">
        <f t="shared" si="1"/>
        <v>1</v>
      </c>
    </row>
    <row r="119" spans="1:6" ht="72">
      <c r="A119" s="13">
        <v>76</v>
      </c>
      <c r="B119" s="19" t="s">
        <v>218</v>
      </c>
      <c r="C119" s="20" t="s">
        <v>219</v>
      </c>
      <c r="D119" s="21">
        <v>898803000</v>
      </c>
      <c r="E119" s="22">
        <v>898803000</v>
      </c>
      <c r="F119" s="23">
        <f t="shared" si="1"/>
        <v>1</v>
      </c>
    </row>
    <row r="120" spans="1:6" ht="52.2">
      <c r="A120" s="13">
        <v>77</v>
      </c>
      <c r="B120" s="14" t="s">
        <v>220</v>
      </c>
      <c r="C120" s="15" t="s">
        <v>221</v>
      </c>
      <c r="D120" s="16">
        <v>295639183.11000001</v>
      </c>
      <c r="E120" s="17">
        <v>288832297.94999999</v>
      </c>
      <c r="F120" s="18">
        <f t="shared" si="1"/>
        <v>0.97697570028304614</v>
      </c>
    </row>
    <row r="121" spans="1:6" ht="144">
      <c r="A121" s="13">
        <v>78</v>
      </c>
      <c r="B121" s="24" t="s">
        <v>222</v>
      </c>
      <c r="C121" s="20" t="s">
        <v>223</v>
      </c>
      <c r="D121" s="21">
        <f>250000+D122</f>
        <v>1000000</v>
      </c>
      <c r="E121" s="22">
        <f>250000+E122</f>
        <v>1000000</v>
      </c>
      <c r="F121" s="23">
        <f t="shared" si="1"/>
        <v>1</v>
      </c>
    </row>
    <row r="122" spans="1:6" ht="144" hidden="1">
      <c r="A122" s="13">
        <v>114</v>
      </c>
      <c r="B122" s="24" t="s">
        <v>222</v>
      </c>
      <c r="C122" s="20" t="s">
        <v>223</v>
      </c>
      <c r="D122" s="21">
        <v>750000</v>
      </c>
      <c r="E122" s="22">
        <v>750000</v>
      </c>
      <c r="F122" s="23">
        <f t="shared" si="1"/>
        <v>1</v>
      </c>
    </row>
    <row r="123" spans="1:6" ht="90">
      <c r="A123" s="13">
        <v>79</v>
      </c>
      <c r="B123" s="19" t="s">
        <v>224</v>
      </c>
      <c r="C123" s="20" t="s">
        <v>225</v>
      </c>
      <c r="D123" s="21">
        <f>104956.85+D124</f>
        <v>2099137</v>
      </c>
      <c r="E123" s="22">
        <f>19496.42+E124</f>
        <v>389928.38999999996</v>
      </c>
      <c r="F123" s="23">
        <f t="shared" si="1"/>
        <v>0.18575652279960764</v>
      </c>
    </row>
    <row r="124" spans="1:6" ht="90" hidden="1">
      <c r="A124" s="13">
        <v>116</v>
      </c>
      <c r="B124" s="19" t="s">
        <v>224</v>
      </c>
      <c r="C124" s="20" t="s">
        <v>225</v>
      </c>
      <c r="D124" s="21">
        <v>1994180.15</v>
      </c>
      <c r="E124" s="22">
        <v>370431.97</v>
      </c>
      <c r="F124" s="23">
        <f t="shared" si="1"/>
        <v>0.18575652254887803</v>
      </c>
    </row>
    <row r="125" spans="1:6" ht="180">
      <c r="A125" s="13">
        <v>80</v>
      </c>
      <c r="B125" s="24" t="s">
        <v>226</v>
      </c>
      <c r="C125" s="20" t="s">
        <v>227</v>
      </c>
      <c r="D125" s="21">
        <f>3831551+D126</f>
        <v>15326203</v>
      </c>
      <c r="E125" s="22">
        <f>3807131.65+E126</f>
        <v>15228526.59</v>
      </c>
      <c r="F125" s="23">
        <f t="shared" si="1"/>
        <v>0.99362683568787391</v>
      </c>
    </row>
    <row r="126" spans="1:6" ht="180" hidden="1">
      <c r="A126" s="13">
        <v>118</v>
      </c>
      <c r="B126" s="24" t="s">
        <v>226</v>
      </c>
      <c r="C126" s="20" t="s">
        <v>227</v>
      </c>
      <c r="D126" s="21">
        <v>11494652</v>
      </c>
      <c r="E126" s="22">
        <v>11421394.939999999</v>
      </c>
      <c r="F126" s="23">
        <f t="shared" si="1"/>
        <v>0.99362685708101472</v>
      </c>
    </row>
    <row r="127" spans="1:6" ht="90">
      <c r="A127" s="13">
        <v>81</v>
      </c>
      <c r="B127" s="19" t="s">
        <v>228</v>
      </c>
      <c r="C127" s="20" t="s">
        <v>229</v>
      </c>
      <c r="D127" s="21">
        <f>2399979.94+D128</f>
        <v>9599900</v>
      </c>
      <c r="E127" s="22">
        <f>2399979.94+E128</f>
        <v>9599900</v>
      </c>
      <c r="F127" s="23">
        <f t="shared" si="1"/>
        <v>1</v>
      </c>
    </row>
    <row r="128" spans="1:6" ht="90" hidden="1">
      <c r="A128" s="13">
        <v>120</v>
      </c>
      <c r="B128" s="19" t="s">
        <v>228</v>
      </c>
      <c r="C128" s="20" t="s">
        <v>229</v>
      </c>
      <c r="D128" s="21">
        <v>7199920.0599999996</v>
      </c>
      <c r="E128" s="22">
        <v>7199920.0599999996</v>
      </c>
      <c r="F128" s="23">
        <f t="shared" si="1"/>
        <v>1</v>
      </c>
    </row>
    <row r="129" spans="1:6" ht="90" hidden="1">
      <c r="A129" s="13">
        <v>121</v>
      </c>
      <c r="B129" s="19" t="s">
        <v>228</v>
      </c>
      <c r="C129" s="20" t="s">
        <v>229</v>
      </c>
      <c r="D129" s="21">
        <v>0</v>
      </c>
      <c r="E129" s="22">
        <v>0</v>
      </c>
      <c r="F129" s="23" t="e">
        <f t="shared" si="1"/>
        <v>#DIV/0!</v>
      </c>
    </row>
    <row r="130" spans="1:6" ht="54">
      <c r="A130" s="13">
        <v>82</v>
      </c>
      <c r="B130" s="19" t="s">
        <v>230</v>
      </c>
      <c r="C130" s="20" t="s">
        <v>231</v>
      </c>
      <c r="D130" s="21">
        <f>5711884.82+D131</f>
        <v>7428000</v>
      </c>
      <c r="E130" s="22">
        <f>5711884.82+E131</f>
        <v>7428000</v>
      </c>
      <c r="F130" s="23">
        <f t="shared" si="1"/>
        <v>1</v>
      </c>
    </row>
    <row r="131" spans="1:6" ht="54" hidden="1">
      <c r="A131" s="13">
        <v>123</v>
      </c>
      <c r="B131" s="19" t="s">
        <v>230</v>
      </c>
      <c r="C131" s="20" t="s">
        <v>231</v>
      </c>
      <c r="D131" s="21">
        <v>1716115.18</v>
      </c>
      <c r="E131" s="22">
        <v>1716115.18</v>
      </c>
      <c r="F131" s="23">
        <f t="shared" si="1"/>
        <v>1</v>
      </c>
    </row>
    <row r="132" spans="1:6" ht="54">
      <c r="A132" s="13">
        <v>83</v>
      </c>
      <c r="B132" s="19" t="s">
        <v>232</v>
      </c>
      <c r="C132" s="20" t="s">
        <v>233</v>
      </c>
      <c r="D132" s="21">
        <f>1701070.61+D133+D134+D135</f>
        <v>41912663</v>
      </c>
      <c r="E132" s="22">
        <f>1701070.61+E133+E134+E135</f>
        <v>41912663</v>
      </c>
      <c r="F132" s="23">
        <f t="shared" si="1"/>
        <v>1</v>
      </c>
    </row>
    <row r="133" spans="1:6" ht="54" hidden="1">
      <c r="A133" s="13">
        <v>125</v>
      </c>
      <c r="B133" s="19" t="s">
        <v>232</v>
      </c>
      <c r="C133" s="20" t="s">
        <v>233</v>
      </c>
      <c r="D133" s="21">
        <v>32320341.550000001</v>
      </c>
      <c r="E133" s="22">
        <v>32320341.550000001</v>
      </c>
      <c r="F133" s="23">
        <f t="shared" si="1"/>
        <v>1</v>
      </c>
    </row>
    <row r="134" spans="1:6" ht="54" hidden="1">
      <c r="A134" s="13">
        <v>126</v>
      </c>
      <c r="B134" s="19" t="s">
        <v>232</v>
      </c>
      <c r="C134" s="20" t="s">
        <v>233</v>
      </c>
      <c r="D134" s="21">
        <v>394562.54</v>
      </c>
      <c r="E134" s="22">
        <v>394562.54</v>
      </c>
      <c r="F134" s="23">
        <f t="shared" si="1"/>
        <v>1</v>
      </c>
    </row>
    <row r="135" spans="1:6" ht="54" hidden="1">
      <c r="A135" s="13">
        <v>127</v>
      </c>
      <c r="B135" s="19" t="s">
        <v>232</v>
      </c>
      <c r="C135" s="20" t="s">
        <v>233</v>
      </c>
      <c r="D135" s="21">
        <v>7496688.2999999998</v>
      </c>
      <c r="E135" s="22">
        <v>7496688.2999999998</v>
      </c>
      <c r="F135" s="23">
        <f t="shared" si="1"/>
        <v>1</v>
      </c>
    </row>
    <row r="136" spans="1:6" ht="108">
      <c r="A136" s="13">
        <v>84</v>
      </c>
      <c r="B136" s="19" t="s">
        <v>234</v>
      </c>
      <c r="C136" s="20" t="s">
        <v>235</v>
      </c>
      <c r="D136" s="21">
        <f>2809625+D137</f>
        <v>3216700</v>
      </c>
      <c r="E136" s="22">
        <f>2809625+E137</f>
        <v>3216700</v>
      </c>
      <c r="F136" s="23">
        <f t="shared" si="1"/>
        <v>1</v>
      </c>
    </row>
    <row r="137" spans="1:6" ht="108" hidden="1">
      <c r="A137" s="13">
        <v>129</v>
      </c>
      <c r="B137" s="19" t="s">
        <v>234</v>
      </c>
      <c r="C137" s="20" t="s">
        <v>235</v>
      </c>
      <c r="D137" s="21">
        <v>407075</v>
      </c>
      <c r="E137" s="22">
        <v>407075</v>
      </c>
      <c r="F137" s="23">
        <f t="shared" si="1"/>
        <v>1</v>
      </c>
    </row>
    <row r="138" spans="1:6" ht="108">
      <c r="A138" s="13">
        <v>85</v>
      </c>
      <c r="B138" s="19" t="s">
        <v>236</v>
      </c>
      <c r="C138" s="20" t="s">
        <v>237</v>
      </c>
      <c r="D138" s="21">
        <f>20781286+D139</f>
        <v>27198700</v>
      </c>
      <c r="E138" s="22">
        <f>20781286+E139</f>
        <v>27198700</v>
      </c>
      <c r="F138" s="23">
        <f t="shared" ref="F138:F201" si="2">E138/D138</f>
        <v>1</v>
      </c>
    </row>
    <row r="139" spans="1:6" ht="108" hidden="1">
      <c r="A139" s="13">
        <v>131</v>
      </c>
      <c r="B139" s="19" t="s">
        <v>236</v>
      </c>
      <c r="C139" s="20" t="s">
        <v>237</v>
      </c>
      <c r="D139" s="21">
        <v>6417414</v>
      </c>
      <c r="E139" s="22">
        <v>6417414</v>
      </c>
      <c r="F139" s="23">
        <f t="shared" si="2"/>
        <v>1</v>
      </c>
    </row>
    <row r="140" spans="1:6" ht="90">
      <c r="A140" s="13">
        <v>86</v>
      </c>
      <c r="B140" s="19" t="s">
        <v>238</v>
      </c>
      <c r="C140" s="20" t="s">
        <v>239</v>
      </c>
      <c r="D140" s="21">
        <v>5998900</v>
      </c>
      <c r="E140" s="22">
        <v>5998900</v>
      </c>
      <c r="F140" s="23">
        <f t="shared" si="2"/>
        <v>1</v>
      </c>
    </row>
    <row r="141" spans="1:6" ht="126">
      <c r="A141" s="13">
        <v>87</v>
      </c>
      <c r="B141" s="24" t="s">
        <v>240</v>
      </c>
      <c r="C141" s="20" t="s">
        <v>241</v>
      </c>
      <c r="D141" s="21">
        <v>12701400</v>
      </c>
      <c r="E141" s="22">
        <v>9701400</v>
      </c>
      <c r="F141" s="23">
        <f t="shared" si="2"/>
        <v>0.76380556474089467</v>
      </c>
    </row>
    <row r="142" spans="1:6" ht="54">
      <c r="A142" s="13">
        <v>88</v>
      </c>
      <c r="B142" s="19" t="s">
        <v>242</v>
      </c>
      <c r="C142" s="20" t="s">
        <v>243</v>
      </c>
      <c r="D142" s="21">
        <v>391900</v>
      </c>
      <c r="E142" s="22">
        <v>391900</v>
      </c>
      <c r="F142" s="23">
        <f t="shared" si="2"/>
        <v>1</v>
      </c>
    </row>
    <row r="143" spans="1:6" ht="36">
      <c r="A143" s="13">
        <v>89</v>
      </c>
      <c r="B143" s="19" t="s">
        <v>244</v>
      </c>
      <c r="C143" s="20" t="s">
        <v>245</v>
      </c>
      <c r="D143" s="21">
        <v>1418400</v>
      </c>
      <c r="E143" s="22">
        <v>1418400</v>
      </c>
      <c r="F143" s="23">
        <f t="shared" si="2"/>
        <v>1</v>
      </c>
    </row>
    <row r="144" spans="1:6" ht="72">
      <c r="A144" s="13">
        <v>90</v>
      </c>
      <c r="B144" s="19" t="s">
        <v>246</v>
      </c>
      <c r="C144" s="20" t="s">
        <v>247</v>
      </c>
      <c r="D144" s="21">
        <v>270900</v>
      </c>
      <c r="E144" s="22">
        <v>270900</v>
      </c>
      <c r="F144" s="23">
        <f t="shared" si="2"/>
        <v>1</v>
      </c>
    </row>
    <row r="145" spans="1:6" ht="54">
      <c r="A145" s="13">
        <v>91</v>
      </c>
      <c r="B145" s="19" t="s">
        <v>248</v>
      </c>
      <c r="C145" s="20" t="s">
        <v>249</v>
      </c>
      <c r="D145" s="21">
        <v>520507</v>
      </c>
      <c r="E145" s="22">
        <v>520507</v>
      </c>
      <c r="F145" s="23">
        <f t="shared" si="2"/>
        <v>1</v>
      </c>
    </row>
    <row r="146" spans="1:6" ht="90">
      <c r="A146" s="13">
        <v>92</v>
      </c>
      <c r="B146" s="19" t="s">
        <v>250</v>
      </c>
      <c r="C146" s="20" t="s">
        <v>251</v>
      </c>
      <c r="D146" s="21">
        <v>9000</v>
      </c>
      <c r="E146" s="22">
        <v>9000</v>
      </c>
      <c r="F146" s="23">
        <f t="shared" si="2"/>
        <v>1</v>
      </c>
    </row>
    <row r="147" spans="1:6" ht="72">
      <c r="A147" s="13">
        <v>93</v>
      </c>
      <c r="B147" s="19" t="s">
        <v>252</v>
      </c>
      <c r="C147" s="20" t="s">
        <v>253</v>
      </c>
      <c r="D147" s="21">
        <v>3717300</v>
      </c>
      <c r="E147" s="22">
        <v>3717300</v>
      </c>
      <c r="F147" s="23">
        <f t="shared" si="2"/>
        <v>1</v>
      </c>
    </row>
    <row r="148" spans="1:6" ht="144">
      <c r="A148" s="13">
        <v>94</v>
      </c>
      <c r="B148" s="24" t="s">
        <v>254</v>
      </c>
      <c r="C148" s="20" t="s">
        <v>255</v>
      </c>
      <c r="D148" s="21">
        <v>924200</v>
      </c>
      <c r="E148" s="22">
        <v>924200</v>
      </c>
      <c r="F148" s="23">
        <f t="shared" si="2"/>
        <v>1</v>
      </c>
    </row>
    <row r="149" spans="1:6" ht="54">
      <c r="A149" s="13">
        <v>95</v>
      </c>
      <c r="B149" s="19" t="s">
        <v>256</v>
      </c>
      <c r="C149" s="20" t="s">
        <v>257</v>
      </c>
      <c r="D149" s="21">
        <v>1719400</v>
      </c>
      <c r="E149" s="22">
        <v>1719400</v>
      </c>
      <c r="F149" s="23">
        <f t="shared" si="2"/>
        <v>1</v>
      </c>
    </row>
    <row r="150" spans="1:6" ht="108">
      <c r="A150" s="13">
        <v>96</v>
      </c>
      <c r="B150" s="19" t="s">
        <v>258</v>
      </c>
      <c r="C150" s="20" t="s">
        <v>259</v>
      </c>
      <c r="D150" s="21">
        <v>1147500</v>
      </c>
      <c r="E150" s="22">
        <v>1147500</v>
      </c>
      <c r="F150" s="23">
        <f t="shared" si="2"/>
        <v>1</v>
      </c>
    </row>
    <row r="151" spans="1:6" ht="72">
      <c r="A151" s="13">
        <v>97</v>
      </c>
      <c r="B151" s="19" t="s">
        <v>260</v>
      </c>
      <c r="C151" s="20" t="s">
        <v>261</v>
      </c>
      <c r="D151" s="21">
        <v>168700</v>
      </c>
      <c r="E151" s="22">
        <v>168700</v>
      </c>
      <c r="F151" s="23">
        <f t="shared" si="2"/>
        <v>1</v>
      </c>
    </row>
    <row r="152" spans="1:6" ht="54">
      <c r="A152" s="13">
        <v>98</v>
      </c>
      <c r="B152" s="19" t="s">
        <v>262</v>
      </c>
      <c r="C152" s="20" t="s">
        <v>263</v>
      </c>
      <c r="D152" s="21">
        <v>101642700</v>
      </c>
      <c r="E152" s="22">
        <v>101642700</v>
      </c>
      <c r="F152" s="23">
        <f t="shared" si="2"/>
        <v>1</v>
      </c>
    </row>
    <row r="153" spans="1:6" ht="72">
      <c r="A153" s="13">
        <v>99</v>
      </c>
      <c r="B153" s="19" t="s">
        <v>264</v>
      </c>
      <c r="C153" s="20" t="s">
        <v>265</v>
      </c>
      <c r="D153" s="21">
        <v>29813800</v>
      </c>
      <c r="E153" s="22">
        <v>29813800</v>
      </c>
      <c r="F153" s="23">
        <f t="shared" si="2"/>
        <v>1</v>
      </c>
    </row>
    <row r="154" spans="1:6" ht="90">
      <c r="A154" s="13">
        <v>100</v>
      </c>
      <c r="B154" s="19" t="s">
        <v>266</v>
      </c>
      <c r="C154" s="20" t="s">
        <v>267</v>
      </c>
      <c r="D154" s="21">
        <v>1523970</v>
      </c>
      <c r="E154" s="22">
        <v>1523970</v>
      </c>
      <c r="F154" s="23">
        <f t="shared" si="2"/>
        <v>1</v>
      </c>
    </row>
    <row r="155" spans="1:6" ht="126">
      <c r="A155" s="13">
        <v>101</v>
      </c>
      <c r="B155" s="19" t="s">
        <v>268</v>
      </c>
      <c r="C155" s="20" t="s">
        <v>269</v>
      </c>
      <c r="D155" s="21">
        <v>56339.96</v>
      </c>
      <c r="E155" s="22">
        <v>56339.96</v>
      </c>
      <c r="F155" s="23">
        <f t="shared" si="2"/>
        <v>1</v>
      </c>
    </row>
    <row r="156" spans="1:6" ht="90">
      <c r="A156" s="13">
        <v>102</v>
      </c>
      <c r="B156" s="19" t="s">
        <v>270</v>
      </c>
      <c r="C156" s="20" t="s">
        <v>271</v>
      </c>
      <c r="D156" s="21">
        <v>2310000</v>
      </c>
      <c r="E156" s="22">
        <v>2286232.41</v>
      </c>
      <c r="F156" s="23">
        <f t="shared" si="2"/>
        <v>0.98971100000000012</v>
      </c>
    </row>
    <row r="157" spans="1:6" ht="234">
      <c r="A157" s="13">
        <v>103</v>
      </c>
      <c r="B157" s="24" t="s">
        <v>272</v>
      </c>
      <c r="C157" s="20" t="s">
        <v>273</v>
      </c>
      <c r="D157" s="21">
        <v>17270000</v>
      </c>
      <c r="E157" s="22">
        <v>15656393.23</v>
      </c>
      <c r="F157" s="23">
        <f t="shared" si="2"/>
        <v>0.90656590793283154</v>
      </c>
    </row>
    <row r="158" spans="1:6" ht="72">
      <c r="A158" s="13">
        <v>104</v>
      </c>
      <c r="B158" s="19" t="s">
        <v>274</v>
      </c>
      <c r="C158" s="20" t="s">
        <v>275</v>
      </c>
      <c r="D158" s="21">
        <v>228571.95</v>
      </c>
      <c r="E158" s="22">
        <v>228571.95</v>
      </c>
      <c r="F158" s="23">
        <f t="shared" si="2"/>
        <v>1</v>
      </c>
    </row>
    <row r="159" spans="1:6" ht="72">
      <c r="A159" s="13">
        <v>105</v>
      </c>
      <c r="B159" s="19" t="s">
        <v>276</v>
      </c>
      <c r="C159" s="20" t="s">
        <v>277</v>
      </c>
      <c r="D159" s="21">
        <v>1825391.2</v>
      </c>
      <c r="E159" s="22">
        <v>1825391.2</v>
      </c>
      <c r="F159" s="23">
        <f t="shared" si="2"/>
        <v>1</v>
      </c>
    </row>
    <row r="160" spans="1:6" ht="72">
      <c r="A160" s="13">
        <v>106</v>
      </c>
      <c r="B160" s="19" t="s">
        <v>278</v>
      </c>
      <c r="C160" s="20" t="s">
        <v>279</v>
      </c>
      <c r="D160" s="21">
        <v>500000</v>
      </c>
      <c r="E160" s="22">
        <v>500000</v>
      </c>
      <c r="F160" s="23">
        <f t="shared" si="2"/>
        <v>1</v>
      </c>
    </row>
    <row r="161" spans="1:6" ht="108">
      <c r="A161" s="13">
        <v>107</v>
      </c>
      <c r="B161" s="19" t="s">
        <v>280</v>
      </c>
      <c r="C161" s="20" t="s">
        <v>281</v>
      </c>
      <c r="D161" s="21">
        <v>3699000</v>
      </c>
      <c r="E161" s="22">
        <v>3336374.22</v>
      </c>
      <c r="F161" s="23">
        <f t="shared" si="2"/>
        <v>0.90196653690186546</v>
      </c>
    </row>
    <row r="162" spans="1:6" ht="34.799999999999997">
      <c r="A162" s="13">
        <v>108</v>
      </c>
      <c r="B162" s="14" t="s">
        <v>282</v>
      </c>
      <c r="C162" s="15" t="s">
        <v>283</v>
      </c>
      <c r="D162" s="16">
        <v>1183689531.9300001</v>
      </c>
      <c r="E162" s="17">
        <v>1180093086.2</v>
      </c>
      <c r="F162" s="18">
        <f t="shared" si="2"/>
        <v>0.99696166466544989</v>
      </c>
    </row>
    <row r="163" spans="1:6" ht="144">
      <c r="A163" s="13">
        <v>109</v>
      </c>
      <c r="B163" s="24" t="s">
        <v>284</v>
      </c>
      <c r="C163" s="20" t="s">
        <v>285</v>
      </c>
      <c r="D163" s="21">
        <v>923300</v>
      </c>
      <c r="E163" s="22">
        <v>923300</v>
      </c>
      <c r="F163" s="23">
        <f t="shared" si="2"/>
        <v>1</v>
      </c>
    </row>
    <row r="164" spans="1:6" ht="342">
      <c r="A164" s="13">
        <v>110</v>
      </c>
      <c r="B164" s="24" t="s">
        <v>286</v>
      </c>
      <c r="C164" s="20" t="s">
        <v>287</v>
      </c>
      <c r="D164" s="21">
        <v>183031856.19999999</v>
      </c>
      <c r="E164" s="22">
        <v>183031856.19999999</v>
      </c>
      <c r="F164" s="23">
        <f t="shared" si="2"/>
        <v>1</v>
      </c>
    </row>
    <row r="165" spans="1:6" ht="360">
      <c r="A165" s="13">
        <v>111</v>
      </c>
      <c r="B165" s="24" t="s">
        <v>288</v>
      </c>
      <c r="C165" s="20" t="s">
        <v>289</v>
      </c>
      <c r="D165" s="21">
        <v>100745200</v>
      </c>
      <c r="E165" s="22">
        <v>100745200</v>
      </c>
      <c r="F165" s="23">
        <f t="shared" si="2"/>
        <v>1</v>
      </c>
    </row>
    <row r="166" spans="1:6" ht="162">
      <c r="A166" s="13">
        <v>112</v>
      </c>
      <c r="B166" s="24" t="s">
        <v>290</v>
      </c>
      <c r="C166" s="20" t="s">
        <v>291</v>
      </c>
      <c r="D166" s="21">
        <v>276500</v>
      </c>
      <c r="E166" s="22">
        <v>276500</v>
      </c>
      <c r="F166" s="23">
        <f t="shared" si="2"/>
        <v>1</v>
      </c>
    </row>
    <row r="167" spans="1:6" ht="126">
      <c r="A167" s="13">
        <v>113</v>
      </c>
      <c r="B167" s="24" t="s">
        <v>292</v>
      </c>
      <c r="C167" s="20" t="s">
        <v>293</v>
      </c>
      <c r="D167" s="21">
        <v>909400</v>
      </c>
      <c r="E167" s="22">
        <v>909400</v>
      </c>
      <c r="F167" s="23">
        <f t="shared" si="2"/>
        <v>1</v>
      </c>
    </row>
    <row r="168" spans="1:6" ht="126">
      <c r="A168" s="13">
        <v>114</v>
      </c>
      <c r="B168" s="24" t="s">
        <v>294</v>
      </c>
      <c r="C168" s="20" t="s">
        <v>295</v>
      </c>
      <c r="D168" s="21">
        <v>3021350</v>
      </c>
      <c r="E168" s="22">
        <v>3013149</v>
      </c>
      <c r="F168" s="23">
        <f t="shared" si="2"/>
        <v>0.99728565045426709</v>
      </c>
    </row>
    <row r="169" spans="1:6" ht="144">
      <c r="A169" s="13">
        <v>115</v>
      </c>
      <c r="B169" s="24" t="s">
        <v>296</v>
      </c>
      <c r="C169" s="20" t="s">
        <v>297</v>
      </c>
      <c r="D169" s="21">
        <v>4830</v>
      </c>
      <c r="E169" s="22">
        <v>4830</v>
      </c>
      <c r="F169" s="23">
        <f t="shared" si="2"/>
        <v>1</v>
      </c>
    </row>
    <row r="170" spans="1:6" ht="144">
      <c r="A170" s="13">
        <v>116</v>
      </c>
      <c r="B170" s="24" t="s">
        <v>298</v>
      </c>
      <c r="C170" s="20" t="s">
        <v>299</v>
      </c>
      <c r="D170" s="21">
        <v>6421400</v>
      </c>
      <c r="E170" s="22">
        <v>6421400</v>
      </c>
      <c r="F170" s="23">
        <f t="shared" si="2"/>
        <v>1</v>
      </c>
    </row>
    <row r="171" spans="1:6" ht="252">
      <c r="A171" s="13">
        <v>117</v>
      </c>
      <c r="B171" s="24" t="s">
        <v>300</v>
      </c>
      <c r="C171" s="20" t="s">
        <v>301</v>
      </c>
      <c r="D171" s="21">
        <v>1069000</v>
      </c>
      <c r="E171" s="22">
        <v>1069000</v>
      </c>
      <c r="F171" s="23">
        <f t="shared" si="2"/>
        <v>1</v>
      </c>
    </row>
    <row r="172" spans="1:6" ht="360">
      <c r="A172" s="13">
        <v>118</v>
      </c>
      <c r="B172" s="24" t="s">
        <v>302</v>
      </c>
      <c r="C172" s="20" t="s">
        <v>303</v>
      </c>
      <c r="D172" s="21">
        <v>407446800</v>
      </c>
      <c r="E172" s="22">
        <v>407446800</v>
      </c>
      <c r="F172" s="23">
        <f t="shared" si="2"/>
        <v>1</v>
      </c>
    </row>
    <row r="173" spans="1:6" ht="180">
      <c r="A173" s="13">
        <v>119</v>
      </c>
      <c r="B173" s="24" t="s">
        <v>304</v>
      </c>
      <c r="C173" s="20" t="s">
        <v>305</v>
      </c>
      <c r="D173" s="21">
        <v>12951200</v>
      </c>
      <c r="E173" s="22">
        <v>12860249</v>
      </c>
      <c r="F173" s="23">
        <f t="shared" si="2"/>
        <v>0.99297740749891905</v>
      </c>
    </row>
    <row r="174" spans="1:6" ht="126">
      <c r="A174" s="13">
        <v>120</v>
      </c>
      <c r="B174" s="24" t="s">
        <v>306</v>
      </c>
      <c r="C174" s="20" t="s">
        <v>307</v>
      </c>
      <c r="D174" s="21">
        <v>13288400</v>
      </c>
      <c r="E174" s="22">
        <v>13269847</v>
      </c>
      <c r="F174" s="23">
        <f t="shared" si="2"/>
        <v>0.99860381987297187</v>
      </c>
    </row>
    <row r="175" spans="1:6" ht="234">
      <c r="A175" s="13">
        <v>121</v>
      </c>
      <c r="B175" s="24" t="s">
        <v>308</v>
      </c>
      <c r="C175" s="20" t="s">
        <v>309</v>
      </c>
      <c r="D175" s="21">
        <v>8527776.3000000007</v>
      </c>
      <c r="E175" s="22">
        <v>5049035.57</v>
      </c>
      <c r="F175" s="23">
        <f t="shared" si="2"/>
        <v>0.59206942025437503</v>
      </c>
    </row>
    <row r="176" spans="1:6" ht="360">
      <c r="A176" s="13">
        <v>122</v>
      </c>
      <c r="B176" s="24" t="s">
        <v>310</v>
      </c>
      <c r="C176" s="20" t="s">
        <v>311</v>
      </c>
      <c r="D176" s="21">
        <v>427558560</v>
      </c>
      <c r="E176" s="22">
        <v>427558560</v>
      </c>
      <c r="F176" s="23">
        <f t="shared" si="2"/>
        <v>1</v>
      </c>
    </row>
    <row r="177" spans="1:6" ht="126">
      <c r="A177" s="13">
        <v>123</v>
      </c>
      <c r="B177" s="24" t="s">
        <v>312</v>
      </c>
      <c r="C177" s="20" t="s">
        <v>313</v>
      </c>
      <c r="D177" s="21">
        <v>1787600</v>
      </c>
      <c r="E177" s="22">
        <v>1787600</v>
      </c>
      <c r="F177" s="23">
        <f t="shared" si="2"/>
        <v>1</v>
      </c>
    </row>
    <row r="178" spans="1:6" ht="90">
      <c r="A178" s="13">
        <v>124</v>
      </c>
      <c r="B178" s="19" t="s">
        <v>314</v>
      </c>
      <c r="C178" s="20" t="s">
        <v>315</v>
      </c>
      <c r="D178" s="21">
        <v>0</v>
      </c>
      <c r="E178" s="22">
        <v>0</v>
      </c>
      <c r="F178" s="23"/>
    </row>
    <row r="179" spans="1:6" ht="126">
      <c r="A179" s="13">
        <v>125</v>
      </c>
      <c r="B179" s="24" t="s">
        <v>316</v>
      </c>
      <c r="C179" s="20" t="s">
        <v>317</v>
      </c>
      <c r="D179" s="21">
        <v>6624000</v>
      </c>
      <c r="E179" s="22">
        <v>6624000</v>
      </c>
      <c r="F179" s="23">
        <f t="shared" si="2"/>
        <v>1</v>
      </c>
    </row>
    <row r="180" spans="1:6" ht="216">
      <c r="A180" s="13">
        <v>126</v>
      </c>
      <c r="B180" s="24" t="s">
        <v>318</v>
      </c>
      <c r="C180" s="20" t="s">
        <v>319</v>
      </c>
      <c r="D180" s="21">
        <f>355250+D181+D182+D183+D184+D185+D186+D187+D188+D189+D190+D191+D192+D193</f>
        <v>9082859.4299999997</v>
      </c>
      <c r="E180" s="22">
        <f>355250+E181+E182+E183+E184+E185+E186+E187+E188+E189+E190+E191+E192+E193</f>
        <v>9082859.4299999997</v>
      </c>
      <c r="F180" s="23">
        <f t="shared" si="2"/>
        <v>1</v>
      </c>
    </row>
    <row r="181" spans="1:6" ht="216" hidden="1">
      <c r="A181" s="13">
        <v>174</v>
      </c>
      <c r="B181" s="24" t="s">
        <v>318</v>
      </c>
      <c r="C181" s="20" t="s">
        <v>319</v>
      </c>
      <c r="D181" s="21">
        <v>1065750</v>
      </c>
      <c r="E181" s="22">
        <v>1065750</v>
      </c>
      <c r="F181" s="23">
        <f t="shared" si="2"/>
        <v>1</v>
      </c>
    </row>
    <row r="182" spans="1:6" ht="216" hidden="1">
      <c r="A182" s="13">
        <v>175</v>
      </c>
      <c r="B182" s="24" t="s">
        <v>318</v>
      </c>
      <c r="C182" s="20" t="s">
        <v>319</v>
      </c>
      <c r="D182" s="21">
        <v>355250</v>
      </c>
      <c r="E182" s="22">
        <v>355250</v>
      </c>
      <c r="F182" s="23">
        <f t="shared" si="2"/>
        <v>1</v>
      </c>
    </row>
    <row r="183" spans="1:6" ht="216" hidden="1">
      <c r="A183" s="13">
        <v>176</v>
      </c>
      <c r="B183" s="24" t="s">
        <v>318</v>
      </c>
      <c r="C183" s="20" t="s">
        <v>319</v>
      </c>
      <c r="D183" s="21">
        <v>1065750</v>
      </c>
      <c r="E183" s="22">
        <v>1065750</v>
      </c>
      <c r="F183" s="23">
        <f t="shared" si="2"/>
        <v>1</v>
      </c>
    </row>
    <row r="184" spans="1:6" ht="216" hidden="1">
      <c r="A184" s="13">
        <v>177</v>
      </c>
      <c r="B184" s="24" t="s">
        <v>318</v>
      </c>
      <c r="C184" s="20" t="s">
        <v>319</v>
      </c>
      <c r="D184" s="21">
        <v>355250</v>
      </c>
      <c r="E184" s="22">
        <v>355250</v>
      </c>
      <c r="F184" s="23">
        <f t="shared" si="2"/>
        <v>1</v>
      </c>
    </row>
    <row r="185" spans="1:6" ht="216" hidden="1">
      <c r="A185" s="13">
        <v>178</v>
      </c>
      <c r="B185" s="24" t="s">
        <v>318</v>
      </c>
      <c r="C185" s="20" t="s">
        <v>319</v>
      </c>
      <c r="D185" s="21">
        <v>1065750</v>
      </c>
      <c r="E185" s="22">
        <v>1065750</v>
      </c>
      <c r="F185" s="23">
        <f t="shared" si="2"/>
        <v>1</v>
      </c>
    </row>
    <row r="186" spans="1:6" ht="216" hidden="1">
      <c r="A186" s="13">
        <v>179</v>
      </c>
      <c r="B186" s="24" t="s">
        <v>318</v>
      </c>
      <c r="C186" s="20" t="s">
        <v>319</v>
      </c>
      <c r="D186" s="21">
        <v>355250</v>
      </c>
      <c r="E186" s="22">
        <v>355250</v>
      </c>
      <c r="F186" s="23">
        <f t="shared" si="2"/>
        <v>1</v>
      </c>
    </row>
    <row r="187" spans="1:6" ht="216" hidden="1">
      <c r="A187" s="13">
        <v>180</v>
      </c>
      <c r="B187" s="24" t="s">
        <v>318</v>
      </c>
      <c r="C187" s="20" t="s">
        <v>319</v>
      </c>
      <c r="D187" s="21">
        <v>1065750</v>
      </c>
      <c r="E187" s="22">
        <v>1065750</v>
      </c>
      <c r="F187" s="23">
        <f t="shared" si="2"/>
        <v>1</v>
      </c>
    </row>
    <row r="188" spans="1:6" ht="216" hidden="1">
      <c r="A188" s="13">
        <v>181</v>
      </c>
      <c r="B188" s="24" t="s">
        <v>318</v>
      </c>
      <c r="C188" s="20" t="s">
        <v>319</v>
      </c>
      <c r="D188" s="21">
        <v>353473.75</v>
      </c>
      <c r="E188" s="22">
        <v>353473.75</v>
      </c>
      <c r="F188" s="23">
        <f t="shared" si="2"/>
        <v>1</v>
      </c>
    </row>
    <row r="189" spans="1:6" ht="216" hidden="1">
      <c r="A189" s="13">
        <v>182</v>
      </c>
      <c r="B189" s="24" t="s">
        <v>318</v>
      </c>
      <c r="C189" s="20" t="s">
        <v>319</v>
      </c>
      <c r="D189" s="21">
        <v>1060421.25</v>
      </c>
      <c r="E189" s="22">
        <v>1060421.25</v>
      </c>
      <c r="F189" s="23">
        <f t="shared" si="2"/>
        <v>1</v>
      </c>
    </row>
    <row r="190" spans="1:6" ht="216" hidden="1">
      <c r="A190" s="13">
        <v>183</v>
      </c>
      <c r="B190" s="24" t="s">
        <v>318</v>
      </c>
      <c r="C190" s="20" t="s">
        <v>319</v>
      </c>
      <c r="D190" s="21">
        <v>355250</v>
      </c>
      <c r="E190" s="22">
        <v>355250</v>
      </c>
      <c r="F190" s="23">
        <f t="shared" si="2"/>
        <v>1</v>
      </c>
    </row>
    <row r="191" spans="1:6" ht="216" hidden="1">
      <c r="A191" s="13">
        <v>184</v>
      </c>
      <c r="B191" s="24" t="s">
        <v>318</v>
      </c>
      <c r="C191" s="20" t="s">
        <v>319</v>
      </c>
      <c r="D191" s="21">
        <v>1065750</v>
      </c>
      <c r="E191" s="22">
        <v>1065750</v>
      </c>
      <c r="F191" s="23">
        <f t="shared" si="2"/>
        <v>1</v>
      </c>
    </row>
    <row r="192" spans="1:6" ht="216" hidden="1">
      <c r="A192" s="13">
        <v>185</v>
      </c>
      <c r="B192" s="24" t="s">
        <v>318</v>
      </c>
      <c r="C192" s="20" t="s">
        <v>319</v>
      </c>
      <c r="D192" s="21">
        <v>140991.10999999999</v>
      </c>
      <c r="E192" s="22">
        <v>140991.10999999999</v>
      </c>
      <c r="F192" s="23">
        <f t="shared" si="2"/>
        <v>1</v>
      </c>
    </row>
    <row r="193" spans="1:6" ht="216" hidden="1">
      <c r="A193" s="13">
        <v>186</v>
      </c>
      <c r="B193" s="24" t="s">
        <v>318</v>
      </c>
      <c r="C193" s="20" t="s">
        <v>319</v>
      </c>
      <c r="D193" s="21">
        <v>422973.32</v>
      </c>
      <c r="E193" s="22">
        <v>422973.32</v>
      </c>
      <c r="F193" s="23">
        <f t="shared" si="2"/>
        <v>1</v>
      </c>
    </row>
    <row r="194" spans="1:6" ht="90">
      <c r="A194" s="13">
        <v>127</v>
      </c>
      <c r="B194" s="19" t="s">
        <v>320</v>
      </c>
      <c r="C194" s="20" t="s">
        <v>321</v>
      </c>
      <c r="D194" s="21">
        <v>19500</v>
      </c>
      <c r="E194" s="22">
        <v>19500</v>
      </c>
      <c r="F194" s="23">
        <f t="shared" si="2"/>
        <v>1</v>
      </c>
    </row>
    <row r="195" spans="1:6" ht="18">
      <c r="A195" s="13">
        <v>128</v>
      </c>
      <c r="B195" s="14" t="s">
        <v>322</v>
      </c>
      <c r="C195" s="15" t="s">
        <v>323</v>
      </c>
      <c r="D195" s="16">
        <v>22525200</v>
      </c>
      <c r="E195" s="17">
        <v>21913987.489999998</v>
      </c>
      <c r="F195" s="18">
        <f t="shared" si="2"/>
        <v>0.97286539031839891</v>
      </c>
    </row>
    <row r="196" spans="1:6" ht="108">
      <c r="A196" s="13">
        <v>129</v>
      </c>
      <c r="B196" s="19" t="s">
        <v>324</v>
      </c>
      <c r="C196" s="20" t="s">
        <v>325</v>
      </c>
      <c r="D196" s="21">
        <v>15194300</v>
      </c>
      <c r="E196" s="22">
        <v>14585047.49</v>
      </c>
      <c r="F196" s="23">
        <f t="shared" si="2"/>
        <v>0.95990256148687336</v>
      </c>
    </row>
    <row r="197" spans="1:6" ht="144">
      <c r="A197" s="13">
        <v>130</v>
      </c>
      <c r="B197" s="24" t="s">
        <v>326</v>
      </c>
      <c r="C197" s="20" t="s">
        <v>327</v>
      </c>
      <c r="D197" s="21">
        <v>465400</v>
      </c>
      <c r="E197" s="22">
        <v>463440</v>
      </c>
      <c r="F197" s="23">
        <f t="shared" si="2"/>
        <v>0.99578856897292656</v>
      </c>
    </row>
    <row r="198" spans="1:6" ht="54">
      <c r="A198" s="13">
        <v>131</v>
      </c>
      <c r="B198" s="19" t="s">
        <v>328</v>
      </c>
      <c r="C198" s="20" t="s">
        <v>329</v>
      </c>
      <c r="D198" s="21">
        <v>6865500</v>
      </c>
      <c r="E198" s="22">
        <v>6865500</v>
      </c>
      <c r="F198" s="23">
        <f t="shared" si="2"/>
        <v>1</v>
      </c>
    </row>
    <row r="199" spans="1:6" ht="52.2">
      <c r="A199" s="13">
        <v>132</v>
      </c>
      <c r="B199" s="14" t="s">
        <v>330</v>
      </c>
      <c r="C199" s="15" t="s">
        <v>331</v>
      </c>
      <c r="D199" s="16">
        <v>83500</v>
      </c>
      <c r="E199" s="17">
        <v>83500</v>
      </c>
      <c r="F199" s="18">
        <f t="shared" si="2"/>
        <v>1</v>
      </c>
    </row>
    <row r="200" spans="1:6" ht="54">
      <c r="A200" s="13">
        <v>133</v>
      </c>
      <c r="B200" s="19" t="s">
        <v>332</v>
      </c>
      <c r="C200" s="20" t="s">
        <v>333</v>
      </c>
      <c r="D200" s="21">
        <v>83500</v>
      </c>
      <c r="E200" s="22">
        <v>83500</v>
      </c>
      <c r="F200" s="23">
        <f t="shared" si="2"/>
        <v>1</v>
      </c>
    </row>
    <row r="201" spans="1:6" ht="34.799999999999997">
      <c r="A201" s="13">
        <v>134</v>
      </c>
      <c r="B201" s="14" t="s">
        <v>334</v>
      </c>
      <c r="C201" s="15" t="s">
        <v>335</v>
      </c>
      <c r="D201" s="16">
        <v>422435.99</v>
      </c>
      <c r="E201" s="17">
        <v>422435.99</v>
      </c>
      <c r="F201" s="18">
        <f t="shared" si="2"/>
        <v>1</v>
      </c>
    </row>
    <row r="202" spans="1:6" ht="36">
      <c r="A202" s="13">
        <v>135</v>
      </c>
      <c r="B202" s="30" t="s">
        <v>336</v>
      </c>
      <c r="C202" s="31" t="s">
        <v>337</v>
      </c>
      <c r="D202" s="32">
        <v>422435.99</v>
      </c>
      <c r="E202" s="33">
        <v>422435.99</v>
      </c>
      <c r="F202" s="23">
        <f t="shared" ref="F202:F207" si="3">E202/D202</f>
        <v>1</v>
      </c>
    </row>
    <row r="203" spans="1:6" ht="121.8">
      <c r="A203" s="13">
        <v>136</v>
      </c>
      <c r="B203" s="14" t="s">
        <v>338</v>
      </c>
      <c r="C203" s="15" t="s">
        <v>339</v>
      </c>
      <c r="D203" s="16">
        <v>15662743.4</v>
      </c>
      <c r="E203" s="17">
        <v>15662743.4</v>
      </c>
      <c r="F203" s="18">
        <f t="shared" si="3"/>
        <v>1</v>
      </c>
    </row>
    <row r="204" spans="1:6" ht="54">
      <c r="A204" s="13">
        <v>137</v>
      </c>
      <c r="B204" s="19" t="s">
        <v>340</v>
      </c>
      <c r="C204" s="20" t="s">
        <v>341</v>
      </c>
      <c r="D204" s="21">
        <v>1267458.3999999999</v>
      </c>
      <c r="E204" s="22">
        <v>1267458.3999999999</v>
      </c>
      <c r="F204" s="23">
        <f t="shared" si="3"/>
        <v>1</v>
      </c>
    </row>
    <row r="205" spans="1:6" ht="54">
      <c r="A205" s="13">
        <v>138</v>
      </c>
      <c r="B205" s="19" t="s">
        <v>342</v>
      </c>
      <c r="C205" s="20" t="s">
        <v>343</v>
      </c>
      <c r="D205" s="21">
        <v>14395285</v>
      </c>
      <c r="E205" s="22">
        <v>14395285</v>
      </c>
      <c r="F205" s="23">
        <f t="shared" si="3"/>
        <v>1</v>
      </c>
    </row>
    <row r="206" spans="1:6" ht="87">
      <c r="A206" s="13">
        <v>139</v>
      </c>
      <c r="B206" s="14" t="s">
        <v>344</v>
      </c>
      <c r="C206" s="15" t="s">
        <v>345</v>
      </c>
      <c r="D206" s="16">
        <v>-21354733.77</v>
      </c>
      <c r="E206" s="17">
        <v>-21354733.77</v>
      </c>
      <c r="F206" s="18">
        <f t="shared" si="3"/>
        <v>1</v>
      </c>
    </row>
    <row r="207" spans="1:6" ht="18">
      <c r="A207" s="13">
        <v>140</v>
      </c>
      <c r="B207" s="38" t="s">
        <v>346</v>
      </c>
      <c r="C207" s="38"/>
      <c r="D207" s="39">
        <f>D9+D115</f>
        <v>3553181341.3800001</v>
      </c>
      <c r="E207" s="40">
        <f>E9+E115</f>
        <v>3540594593.1500006</v>
      </c>
      <c r="F207" s="18">
        <f t="shared" si="3"/>
        <v>0.99645761163850111</v>
      </c>
    </row>
  </sheetData>
  <mergeCells count="5">
    <mergeCell ref="E1:F1"/>
    <mergeCell ref="E2:F2"/>
    <mergeCell ref="E3:F3"/>
    <mergeCell ref="E4:F4"/>
    <mergeCell ref="B5:E5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2021-05-27T08:26:55Z</dcterms:modified>
</cp:coreProperties>
</file>